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ppointment Calendar" sheetId="1" r:id="rId4"/>
    <sheet state="visible" name="Ongoing" sheetId="2" r:id="rId5"/>
    <sheet state="hidden" name="Patient Appointment List" sheetId="3" r:id="rId6"/>
    <sheet state="visible" name="Color Key" sheetId="4" r:id="rId7"/>
    <sheet state="visible" name="Template 12 wk" sheetId="5" r:id="rId8"/>
    <sheet state="visible" name="Template 8 wk" sheetId="6" r:id="rId9"/>
    <sheet state="visible" name="Sheet1" sheetId="7" r:id="rId10"/>
    <sheet state="visible" name="Sheet2" sheetId="8" r:id="rId11"/>
    <sheet state="visible" name="Sheet3" sheetId="9" r:id="rId12"/>
    <sheet state="visible" name="Sheet4" sheetId="10" r:id="rId13"/>
    <sheet state="visible" name="Sheet5" sheetId="11" r:id="rId14"/>
    <sheet state="visible" name="Sheet6" sheetId="12" r:id="rId15"/>
  </sheets>
  <definedNames>
    <definedName name="DayToStart">'Appointment Calendar'!$H$5</definedName>
    <definedName name="MonthToDisplay">'Appointment Calendar'!$H$2</definedName>
    <definedName name="YearToDisplay">'Appointment Calendar'!$H$3</definedName>
    <definedName localSheetId="0" name="MonthToDisplay">'Appointment Calendar'!$H$2</definedName>
    <definedName localSheetId="0" name="YearToDisplay">'Appointment Calendar'!$H$3</definedName>
    <definedName name="shots1">'Color Key'!$A$19:$A$20</definedName>
    <definedName name="PatientStatus">#REF!</definedName>
    <definedName name="ptstatus">'Color Key'!$A$10:$A$17</definedName>
    <definedName name="Shots">'Color Key'!$A$19:$A$20</definedName>
  </definedNames>
  <calcPr/>
</workbook>
</file>

<file path=xl/sharedStrings.xml><?xml version="1.0" encoding="utf-8"?>
<sst xmlns="http://schemas.openxmlformats.org/spreadsheetml/2006/main" count="668" uniqueCount="226">
  <si>
    <t>NOTE:</t>
  </si>
  <si>
    <t>ENTER MONTH:</t>
  </si>
  <si>
    <t>october</t>
  </si>
  <si>
    <t>ENTER YEAR:</t>
  </si>
  <si>
    <t>ENTER START DAY:</t>
  </si>
  <si>
    <t>Sunday</t>
  </si>
  <si>
    <t>Link to Ongoing Patients</t>
  </si>
  <si>
    <t>NICE Project- Northern Tier Initiative for Hep C Elimination</t>
  </si>
  <si>
    <t>Hepatitis C Patient Panel List</t>
  </si>
  <si>
    <t>Developed by: LT Neelam 'Nelly' Gazarian, PharmD. QNBMHCF, Belcourt ND</t>
  </si>
  <si>
    <t xml:space="preserve">                              with LCDR Jonathan Owen, PharmD.</t>
  </si>
  <si>
    <t>email: neelam.gazarian@ihs.gov, jonathan.owen@ihs.gov</t>
  </si>
  <si>
    <t>&gt;0.7 APRI likely fibrosis or cirrhosis</t>
  </si>
  <si>
    <t>&gt;3.25 likely advanced fibrosis, &lt;1.45 unlikely advanced fibrosis</t>
  </si>
  <si>
    <t>Date for Next Appt</t>
  </si>
  <si>
    <t>Patient Name</t>
  </si>
  <si>
    <t>ID</t>
  </si>
  <si>
    <t>DOB</t>
  </si>
  <si>
    <t>Patient Status</t>
  </si>
  <si>
    <t>Age in 2017</t>
  </si>
  <si>
    <t>AST/SGOT</t>
  </si>
  <si>
    <t>ALT SGPT</t>
  </si>
  <si>
    <t>Platelets</t>
  </si>
  <si>
    <t>APRI</t>
  </si>
  <si>
    <t>APRI Stage Calc</t>
  </si>
  <si>
    <t>FIB 4</t>
  </si>
  <si>
    <t>FIB 4 Stage Calc</t>
  </si>
  <si>
    <t>Viral Load</t>
  </si>
  <si>
    <t>Genotype</t>
  </si>
  <si>
    <t>Labs ordered</t>
  </si>
  <si>
    <t>Notes</t>
  </si>
  <si>
    <t>Contact Info</t>
  </si>
  <si>
    <t>ETR</t>
  </si>
  <si>
    <t>SVR</t>
  </si>
  <si>
    <t>Last Call Placed on</t>
  </si>
  <si>
    <t>Smith,Jane</t>
  </si>
  <si>
    <t>Pending Appt need labs</t>
  </si>
  <si>
    <t>1a</t>
  </si>
  <si>
    <t>Sheet1!A1</t>
  </si>
  <si>
    <t>HARVONI X 8 WEEKS, MEDICAID APPROVED. Labs 10/31</t>
  </si>
  <si>
    <t>YES</t>
  </si>
  <si>
    <t>smith,s</t>
  </si>
  <si>
    <t>Already started treatment</t>
  </si>
  <si>
    <t>1a or 1b</t>
  </si>
  <si>
    <t>Sheet2!E2</t>
  </si>
  <si>
    <t>F0, Expansion. ECHO 10/4/17</t>
  </si>
  <si>
    <t>doe,j</t>
  </si>
  <si>
    <t>May need Beh Health Consult</t>
  </si>
  <si>
    <t>unknown</t>
  </si>
  <si>
    <t>Sheet3!A1</t>
  </si>
  <si>
    <t>Medicaid, F0 try PAP, self clearer? Labs on 9/14/17.</t>
  </si>
  <si>
    <t>doe,john</t>
  </si>
  <si>
    <t>2b</t>
  </si>
  <si>
    <t>Sheet4!A1</t>
  </si>
  <si>
    <t>Expansion, pt will come in for labs today</t>
  </si>
  <si>
    <t>smith,m</t>
  </si>
  <si>
    <t>Ready to present to ECHO</t>
  </si>
  <si>
    <t>Sheet5!A1</t>
  </si>
  <si>
    <t>Expansion, Manual genotype to NS5A when comes in. Called 9/7</t>
  </si>
  <si>
    <t>smith,a</t>
  </si>
  <si>
    <t>Sheet6!A1</t>
  </si>
  <si>
    <t>Medicaid, depression, no appt in past 2 years</t>
  </si>
  <si>
    <t>smith,b</t>
  </si>
  <si>
    <t>Purple Medication Approval Pending</t>
  </si>
  <si>
    <t>Sheet7!A1</t>
  </si>
  <si>
    <t>smith,c</t>
  </si>
  <si>
    <t>Sheet8!A1</t>
  </si>
  <si>
    <t>echo 9/20</t>
  </si>
  <si>
    <t>smith,d</t>
  </si>
  <si>
    <t>Sheet9!A1</t>
  </si>
  <si>
    <t>Medicaid, will try PAP bring in income docs, need hcv viral load in Nov</t>
  </si>
  <si>
    <t>duck,donald</t>
  </si>
  <si>
    <t>Medication Approval Pending</t>
  </si>
  <si>
    <t>1a or 1 b</t>
  </si>
  <si>
    <t>Sheet10!A1</t>
  </si>
  <si>
    <t>Mouse,Mickey</t>
  </si>
  <si>
    <t>Sheet11!A1</t>
  </si>
  <si>
    <t>2b EPCLUSA order from Mckesson, 12 weeks</t>
  </si>
  <si>
    <t>mouse,Minnie</t>
  </si>
  <si>
    <t>Sheet12!A1</t>
  </si>
  <si>
    <t>Expansion, waiting pt to call back need to enter all labs</t>
  </si>
  <si>
    <t>Pan,peter</t>
  </si>
  <si>
    <t>Sheet13!A1</t>
  </si>
  <si>
    <t>Poppins,Mary</t>
  </si>
  <si>
    <t>Completed treatment, pending SVR labs</t>
  </si>
  <si>
    <t>Sheet14!A1</t>
  </si>
  <si>
    <t>Harvoni X 8 WEEKS, PAP, called on 9/11 no vmail to get ETR labs</t>
  </si>
  <si>
    <t>Wonka,Willy</t>
  </si>
  <si>
    <t>Cannot contact</t>
  </si>
  <si>
    <t>Sheet15!A1</t>
  </si>
  <si>
    <t>no insurance, no pcp appt in past year. Unable to Contact</t>
  </si>
  <si>
    <t>Free,Willy</t>
  </si>
  <si>
    <t>Sheet16!A1</t>
  </si>
  <si>
    <t>medicaid. Call in November. Need clean UDS</t>
  </si>
  <si>
    <t>doe,a</t>
  </si>
  <si>
    <t>Sheet17!A1</t>
  </si>
  <si>
    <t>expansion,needs more labs, called on 9/7/17, left VM</t>
  </si>
  <si>
    <t>doe,b</t>
  </si>
  <si>
    <t>CURED</t>
  </si>
  <si>
    <t>Sheet18!A1</t>
  </si>
  <si>
    <t>no insurance, called in aug and sept cannot leave vmail</t>
  </si>
  <si>
    <t>doe,c</t>
  </si>
  <si>
    <t>Sheet19!A1</t>
  </si>
  <si>
    <t>expansion,calle dpt and left a msg on 9/7, no labs done, needs screen?</t>
  </si>
  <si>
    <t>doe,d</t>
  </si>
  <si>
    <t>Sheet20!A1</t>
  </si>
  <si>
    <t>no insurance, labs entered pt coming in 9/7</t>
  </si>
  <si>
    <t>doe,e</t>
  </si>
  <si>
    <t>Sheet21!A1</t>
  </si>
  <si>
    <t>medicaid, will try PAP</t>
  </si>
  <si>
    <t>doe,f</t>
  </si>
  <si>
    <t>Sheet22!A1</t>
  </si>
  <si>
    <t>Expansion. Spoke 9/7. Appt in 2 weeks. Watch for HCV load</t>
  </si>
  <si>
    <t>doe,g</t>
  </si>
  <si>
    <t>Sheet23!A1</t>
  </si>
  <si>
    <t>Expansion. Left VM</t>
  </si>
  <si>
    <t>smith,l</t>
  </si>
  <si>
    <t>Sheet24!A1</t>
  </si>
  <si>
    <t>PART D. Called 9/7. Appt 10/18 Ness</t>
  </si>
  <si>
    <t>smith,z</t>
  </si>
  <si>
    <t>Red May need Beh Health Consult</t>
  </si>
  <si>
    <t>Sheet25!A1</t>
  </si>
  <si>
    <t>Expansion. Meth intoxication</t>
  </si>
  <si>
    <t>smith,k</t>
  </si>
  <si>
    <t>Blue Already started treatment</t>
  </si>
  <si>
    <t>Sheet26!A1</t>
  </si>
  <si>
    <t>Expansion</t>
  </si>
  <si>
    <t>Sheet27!A1</t>
  </si>
  <si>
    <t>Expansion. Meth</t>
  </si>
  <si>
    <t>Joe,Joe</t>
  </si>
  <si>
    <t>Sheet28!A1</t>
  </si>
  <si>
    <t>To Appointment Calendar &gt;&gt;</t>
  </si>
  <si>
    <t>Anticoagulation Appointments</t>
  </si>
  <si>
    <t>Date</t>
  </si>
  <si>
    <t>Chart</t>
  </si>
  <si>
    <t>Notes2</t>
  </si>
  <si>
    <t>Notes3</t>
  </si>
  <si>
    <t>Notes4</t>
  </si>
  <si>
    <t>Notes/Plan</t>
  </si>
  <si>
    <t>Last seen 3/3</t>
  </si>
  <si>
    <t>Last seen 1/13</t>
  </si>
  <si>
    <t>Last seen 3/10</t>
  </si>
  <si>
    <t>Last seen 1/20</t>
  </si>
  <si>
    <t>Last seen 3/9</t>
  </si>
  <si>
    <t>Last seen 3/6</t>
  </si>
  <si>
    <t>Last seen 1/18</t>
  </si>
  <si>
    <t>Last seen 2/24</t>
  </si>
  <si>
    <t>Last seen 2/28</t>
  </si>
  <si>
    <t>Last seen 3/24</t>
  </si>
  <si>
    <t>Last seen 2/22</t>
  </si>
  <si>
    <t>Last seen 3/14; to go to LAB for INR draw</t>
  </si>
  <si>
    <t>Last seen 3/14</t>
  </si>
  <si>
    <t>Last seen 3/1</t>
  </si>
  <si>
    <t>Last seen 2/21</t>
  </si>
  <si>
    <t>Last seen 3/13</t>
  </si>
  <si>
    <t>Last seen 3/15</t>
  </si>
  <si>
    <t>Last seen 3/8</t>
  </si>
  <si>
    <t>Last seen 3/10; received cipro rx 3/13</t>
  </si>
  <si>
    <t>Last seen 2/17</t>
  </si>
  <si>
    <t>Last seen 2/15.</t>
  </si>
  <si>
    <t>Last seen 1/5</t>
  </si>
  <si>
    <t>COLOR KEY (may move me around)</t>
  </si>
  <si>
    <t>White: Cannot contact</t>
  </si>
  <si>
    <t>Green Ready to present to ECHO</t>
  </si>
  <si>
    <t>Yellow Pending Appt need labs</t>
  </si>
  <si>
    <t>Orange Completed treatment, pending SVR labs</t>
  </si>
  <si>
    <t>Grey CURED</t>
  </si>
  <si>
    <t>Ab Key</t>
  </si>
  <si>
    <t>Other Key</t>
  </si>
  <si>
    <t>HCV RNA Results</t>
  </si>
  <si>
    <t>SVR Key</t>
  </si>
  <si>
    <t>Pregnancy</t>
  </si>
  <si>
    <t>HIV</t>
  </si>
  <si>
    <t>UDS</t>
  </si>
  <si>
    <t>Negative</t>
  </si>
  <si>
    <t>Detectable</t>
  </si>
  <si>
    <t>Cured</t>
  </si>
  <si>
    <t>Positive</t>
  </si>
  <si>
    <t>Undetectable</t>
  </si>
  <si>
    <t>Re-assess</t>
  </si>
  <si>
    <t>Date Reminders</t>
  </si>
  <si>
    <t>Past Due</t>
  </si>
  <si>
    <t>Today</t>
  </si>
  <si>
    <t>Labs to Order</t>
  </si>
  <si>
    <t>Date Ordered</t>
  </si>
  <si>
    <t>Select from Menu</t>
  </si>
  <si>
    <t>Date Hep A Shot 1st</t>
  </si>
  <si>
    <t>Date Hep A 2nd Shot 6 months</t>
  </si>
  <si>
    <t>Date Hep B 0 week</t>
  </si>
  <si>
    <t>Date 2nd Shot 1 month</t>
  </si>
  <si>
    <t>Date 3rd Shot 6 months</t>
  </si>
  <si>
    <t>Date Twinrix Shot</t>
  </si>
  <si>
    <t>Date Twinrix 2nd shot</t>
  </si>
  <si>
    <t>Date Twinrix 3rd shot</t>
  </si>
  <si>
    <t>HCV Screen</t>
  </si>
  <si>
    <t>HCV Viral Load</t>
  </si>
  <si>
    <t xml:space="preserve">Pick from drop down </t>
  </si>
  <si>
    <t>HCV GT</t>
  </si>
  <si>
    <t>NS5A Resistance</t>
  </si>
  <si>
    <t>Enter Date</t>
  </si>
  <si>
    <t>Pregnancy Test</t>
  </si>
  <si>
    <t>MM/DD/YYYY</t>
  </si>
  <si>
    <t>HIV Screen</t>
  </si>
  <si>
    <t>&lt;-- Pick from drop down</t>
  </si>
  <si>
    <t>Chem 14</t>
  </si>
  <si>
    <t>CBC</t>
  </si>
  <si>
    <t>PT/INR</t>
  </si>
  <si>
    <t>Hep B Ab/Shot , If no please give shot and f/u for series</t>
  </si>
  <si>
    <t>Anemia Panel</t>
  </si>
  <si>
    <t>Hep A serology/shot</t>
  </si>
  <si>
    <t>Vit D</t>
  </si>
  <si>
    <t>AFP Marker</t>
  </si>
  <si>
    <t>Fibrotest</t>
  </si>
  <si>
    <t>Hep A Ab</t>
  </si>
  <si>
    <t>Hep B s Ab</t>
  </si>
  <si>
    <t>Hep B s Ag</t>
  </si>
  <si>
    <t>Hep B core Ab</t>
  </si>
  <si>
    <t>Enter Date --&gt; MM/DD/YYYY</t>
  </si>
  <si>
    <t>Treatment Start Date</t>
  </si>
  <si>
    <t>At 4 week</t>
  </si>
  <si>
    <t>At 8 weeks</t>
  </si>
  <si>
    <t>At ETR</t>
  </si>
  <si>
    <t>At SVR</t>
  </si>
  <si>
    <t>At 8 weeks/ETR</t>
  </si>
  <si>
    <t>yes</t>
  </si>
  <si>
    <t>hg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</si>
</sst>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aaaa"/>
    <numFmt numFmtId="165" formatCode="dd"/>
    <numFmt numFmtId="166" formatCode="m/d/yy"/>
  </numFmts>
  <fonts count="52">
    <font>
      <sz val="11.0"/>
      <color theme="1"/>
      <name val="Arial"/>
    </font>
    <font>
      <sz val="10.0"/>
      <color rgb="FF1F497D"/>
      <name val="Calibri"/>
    </font>
    <font>
      <b/>
      <sz val="38.0"/>
      <color rgb="FF1F497D"/>
      <name val="Cambria"/>
    </font>
    <font/>
    <font>
      <b/>
      <sz val="10.0"/>
      <color rgb="FF1F497D"/>
      <name val="Calibri"/>
    </font>
    <font>
      <sz val="12.0"/>
      <color rgb="FF1F497D"/>
      <name val="Cambria"/>
    </font>
    <font>
      <sz val="12.0"/>
      <color rgb="FF1F497D"/>
      <name val="Calibri"/>
    </font>
    <font>
      <b/>
      <sz val="32.0"/>
      <color rgb="FF1F497D"/>
      <name val="Cambria"/>
    </font>
    <font>
      <u/>
      <sz val="11.0"/>
      <color theme="10"/>
    </font>
    <font>
      <sz val="10.0"/>
      <color rgb="FFFF0000"/>
      <name val="Calibri"/>
    </font>
    <font>
      <b/>
      <sz val="13.0"/>
      <color rgb="FF1F497D"/>
      <name val="Cambria"/>
    </font>
    <font>
      <sz val="9.0"/>
      <color rgb="FF1F497D"/>
      <name val="Calibri"/>
    </font>
    <font>
      <sz val="11.0"/>
      <color theme="1"/>
      <name val="Calibri"/>
    </font>
    <font>
      <b/>
      <sz val="16.0"/>
      <color rgb="FFFF0000"/>
      <name val="Calibri"/>
    </font>
    <font>
      <b/>
      <sz val="16.0"/>
      <color theme="1"/>
      <name val="Calibri"/>
    </font>
    <font>
      <b/>
      <sz val="15.0"/>
      <color theme="1"/>
      <name val="Calibri"/>
    </font>
    <font>
      <b/>
      <sz val="14.0"/>
      <color theme="1"/>
      <name val="Calibri"/>
    </font>
    <font>
      <sz val="9.0"/>
      <color theme="1"/>
      <name val="Calibri"/>
    </font>
    <font>
      <b/>
      <sz val="12.0"/>
      <color theme="1"/>
      <name val="Calibri"/>
    </font>
    <font>
      <b/>
      <sz val="11.0"/>
      <color theme="1"/>
      <name val="Calibri"/>
    </font>
    <font>
      <b/>
      <sz val="12.0"/>
      <color rgb="FF000000"/>
      <name val="Calibri"/>
    </font>
    <font>
      <sz val="12.0"/>
      <color theme="1"/>
      <name val="Calibri"/>
    </font>
    <font>
      <sz val="12.0"/>
      <color rgb="FF000000"/>
      <name val="Calibri"/>
    </font>
    <font>
      <u/>
      <sz val="11.0"/>
      <color theme="10"/>
    </font>
    <font>
      <u/>
      <sz val="11.0"/>
      <color theme="10"/>
    </font>
    <font>
      <u/>
      <sz val="11.0"/>
      <color theme="10"/>
    </font>
    <font>
      <u/>
      <sz val="11.0"/>
      <color theme="10"/>
    </font>
    <font>
      <u/>
      <sz val="11.0"/>
      <color theme="10"/>
    </font>
    <font>
      <u/>
      <sz val="11.0"/>
      <color theme="10"/>
    </font>
    <font>
      <u/>
      <sz val="11.0"/>
      <color theme="10"/>
    </font>
    <font>
      <u/>
      <sz val="11.0"/>
      <color theme="10"/>
    </font>
    <font>
      <u/>
      <sz val="11.0"/>
      <color theme="10"/>
    </font>
    <font>
      <u/>
      <sz val="10.0"/>
      <color rgb="FF1F497D"/>
    </font>
    <font>
      <sz val="36.0"/>
      <color rgb="FF1F497D"/>
      <name val="Cambria"/>
    </font>
    <font>
      <b/>
      <sz val="36.0"/>
      <color rgb="FF1F497D"/>
      <name val="Cambria"/>
    </font>
    <font>
      <b/>
      <sz val="12.0"/>
      <color theme="0"/>
      <name val="Cambria"/>
    </font>
    <font>
      <b/>
      <sz val="12.0"/>
      <color rgb="FF1F497D"/>
      <name val="Cambria"/>
    </font>
    <font>
      <b/>
      <u/>
      <sz val="11.0"/>
      <color theme="1"/>
      <name val="Calibri"/>
    </font>
    <font>
      <b/>
      <u/>
      <sz val="11.0"/>
      <color theme="1"/>
      <name val="Calibri"/>
    </font>
    <font>
      <b/>
      <u/>
      <sz val="11.0"/>
      <color theme="1"/>
      <name val="Calibri"/>
    </font>
    <font>
      <b/>
      <u/>
      <sz val="11.0"/>
      <color theme="1"/>
      <name val="Calibri"/>
    </font>
    <font>
      <color theme="1"/>
      <name val="Calibri"/>
    </font>
    <font>
      <sz val="11.0"/>
      <color rgb="FF9C0006"/>
      <name val="Calibri"/>
    </font>
    <font>
      <b/>
      <i/>
      <sz val="12.0"/>
      <color theme="1"/>
      <name val="Calibri"/>
    </font>
    <font>
      <u/>
      <sz val="11.0"/>
      <color theme="10"/>
      <name val="Calibri"/>
    </font>
    <font>
      <b/>
      <u/>
      <sz val="11.0"/>
      <color theme="1"/>
      <name val="Calibri"/>
    </font>
    <font>
      <b/>
      <u/>
      <sz val="14.0"/>
      <color rgb="FFC00000"/>
      <name val="Calibri"/>
    </font>
    <font>
      <u/>
      <sz val="11.0"/>
      <color theme="10"/>
    </font>
    <font>
      <b/>
      <u/>
      <sz val="11.0"/>
      <color theme="1"/>
      <name val="Calibri"/>
    </font>
    <font>
      <b/>
      <u/>
      <sz val="11.0"/>
      <color theme="1"/>
      <name val="Calibri"/>
    </font>
    <font>
      <b/>
      <u/>
      <sz val="11.0"/>
      <color theme="1"/>
      <name val="Calibri"/>
    </font>
    <font>
      <sz val="11.0"/>
      <color rgb="FF0000FF"/>
      <name val="Courier New"/>
    </font>
  </fonts>
  <fills count="23">
    <fill>
      <patternFill patternType="none"/>
    </fill>
    <fill>
      <patternFill patternType="lightGray"/>
    </fill>
    <fill>
      <patternFill patternType="solid">
        <fgColor rgb="FFDDD9C3"/>
        <bgColor rgb="FFDDD9C3"/>
      </patternFill>
    </fill>
    <fill>
      <patternFill patternType="solid">
        <fgColor theme="0"/>
        <bgColor theme="0"/>
      </patternFill>
    </fill>
    <fill>
      <patternFill patternType="solid">
        <fgColor rgb="FFEEECE1"/>
        <bgColor rgb="FFEEECE1"/>
      </patternFill>
    </fill>
    <fill>
      <patternFill patternType="solid">
        <fgColor rgb="FFB6DDE8"/>
        <bgColor rgb="FFB6DDE8"/>
      </patternFill>
    </fill>
    <fill>
      <patternFill patternType="solid">
        <fgColor rgb="FFA5A5A5"/>
        <bgColor rgb="FFA5A5A5"/>
      </patternFill>
    </fill>
    <fill>
      <patternFill patternType="solid">
        <fgColor rgb="FFE36C09"/>
        <bgColor rgb="FFE36C09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rgb="FF7030A0"/>
        <bgColor rgb="FF7030A0"/>
      </patternFill>
    </fill>
    <fill>
      <patternFill patternType="solid">
        <fgColor rgb="FF00B0F0"/>
        <bgColor rgb="FF00B0F0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7F7F7F"/>
        <bgColor rgb="FF7F7F7F"/>
      </patternFill>
    </fill>
    <fill>
      <patternFill patternType="solid">
        <fgColor rgb="FFFFC7CE"/>
        <bgColor rgb="FFFFC7CE"/>
      </patternFill>
    </fill>
    <fill>
      <patternFill patternType="solid">
        <fgColor rgb="FF7FF0F3"/>
        <bgColor rgb="FF7FF0F3"/>
      </patternFill>
    </fill>
    <fill>
      <patternFill patternType="solid">
        <fgColor rgb="FFCCC0D9"/>
        <bgColor rgb="FFCCC0D9"/>
      </patternFill>
    </fill>
    <fill>
      <patternFill patternType="solid">
        <fgColor rgb="FFFBD4B4"/>
        <bgColor rgb="FFFBD4B4"/>
      </patternFill>
    </fill>
    <fill>
      <patternFill patternType="solid">
        <fgColor rgb="FFFFFF66"/>
        <bgColor rgb="FFFFFF66"/>
      </patternFill>
    </fill>
    <fill>
      <patternFill patternType="solid">
        <fgColor rgb="FF92CDDC"/>
        <bgColor rgb="FF92CDDC"/>
      </patternFill>
    </fill>
    <fill>
      <patternFill patternType="solid">
        <fgColor rgb="FF8DB3E2"/>
        <bgColor rgb="FF8DB3E2"/>
      </patternFill>
    </fill>
    <fill>
      <patternFill patternType="solid">
        <fgColor rgb="FF95B3D7"/>
        <bgColor rgb="FF95B3D7"/>
      </patternFill>
    </fill>
  </fills>
  <borders count="107">
    <border/>
    <border>
      <left style="thick">
        <color rgb="FFDDD9C3"/>
      </left>
      <right/>
      <top style="thick">
        <color rgb="FFDDD9C3"/>
      </top>
      <bottom/>
    </border>
    <border>
      <left/>
      <right/>
      <top style="thick">
        <color rgb="FFDDD9C3"/>
      </top>
      <bottom/>
    </border>
    <border>
      <left/>
      <right style="thick">
        <color theme="0"/>
      </right>
      <top style="thick">
        <color rgb="FFDDD9C3"/>
      </top>
      <bottom/>
    </border>
    <border>
      <left style="thick">
        <color theme="0"/>
      </left>
      <right/>
      <top style="thick">
        <color rgb="FFDDD9C3"/>
      </top>
      <bottom/>
    </border>
    <border>
      <left/>
      <right style="thick">
        <color rgb="FFDDD9C3"/>
      </right>
      <top style="thick">
        <color rgb="FFDDD9C3"/>
      </top>
      <bottom/>
    </border>
    <border>
      <left style="thick">
        <color rgb="FFDDD9C3"/>
      </left>
      <top/>
    </border>
    <border>
      <right/>
      <top/>
    </border>
    <border>
      <left/>
      <top/>
    </border>
    <border>
      <top/>
    </border>
    <border>
      <right style="thick">
        <color theme="0"/>
      </right>
      <top/>
    </border>
    <border>
      <left style="thick">
        <color theme="0"/>
      </left>
      <right/>
      <top/>
      <bottom/>
    </border>
    <border>
      <left/>
      <right style="thick">
        <color rgb="FFDDD9C3"/>
      </right>
      <top/>
      <bottom style="medium">
        <color rgb="FFDDD9C3"/>
      </bottom>
    </border>
    <border>
      <left style="thick">
        <color rgb="FFDDD9C3"/>
      </left>
      <bottom/>
    </border>
    <border>
      <right/>
      <bottom/>
    </border>
    <border>
      <left/>
    </border>
    <border>
      <right style="thick">
        <color theme="0"/>
      </right>
    </border>
    <border>
      <left style="thick">
        <color theme="0"/>
      </left>
      <right/>
      <top/>
    </border>
    <border>
      <left/>
      <right style="thick">
        <color rgb="FFDDD9C3"/>
      </right>
      <top style="medium">
        <color rgb="FFDDD9C3"/>
      </top>
    </border>
    <border>
      <left style="thick">
        <color theme="0"/>
      </left>
      <right/>
      <bottom/>
    </border>
    <border>
      <left/>
      <right style="thick">
        <color rgb="FFDDD9C3"/>
      </right>
      <bottom style="medium">
        <color rgb="FFDDD9C3"/>
      </bottom>
    </border>
    <border>
      <left/>
      <bottom/>
    </border>
    <border>
      <bottom/>
    </border>
    <border>
      <right style="thick">
        <color theme="0"/>
      </right>
      <bottom/>
    </border>
    <border>
      <left/>
      <right style="thick">
        <color rgb="FFDDD9C3"/>
      </right>
      <top style="medium">
        <color rgb="FFDDD9C3"/>
      </top>
      <bottom/>
    </border>
    <border>
      <left style="thick">
        <color rgb="FFDDD9C3"/>
      </left>
      <right/>
      <top/>
      <bottom/>
    </border>
    <border>
      <left/>
      <right/>
      <top/>
      <bottom/>
    </border>
    <border>
      <left/>
      <right style="thick">
        <color theme="0"/>
      </right>
      <top/>
      <bottom/>
    </border>
    <border>
      <left style="thick">
        <color theme="0"/>
      </left>
      <top/>
      <bottom/>
    </border>
    <border>
      <right style="thick">
        <color rgb="FFDDD9C3"/>
      </right>
      <top/>
      <bottom/>
    </border>
    <border>
      <left style="thin">
        <color rgb="FFBFBFBF"/>
      </left>
      <right style="medium">
        <color theme="0"/>
      </right>
      <top/>
      <bottom style="thin">
        <color rgb="FFBFBFBF"/>
      </bottom>
    </border>
    <border>
      <left style="medium">
        <color theme="0"/>
      </left>
      <right style="medium">
        <color theme="0"/>
      </right>
      <top/>
      <bottom style="thin">
        <color rgb="FFBFBFBF"/>
      </bottom>
    </border>
    <border>
      <left style="medium">
        <color theme="0"/>
      </left>
      <right style="thin">
        <color rgb="FFBFBFBF"/>
      </right>
      <top/>
      <bottom style="thin">
        <color rgb="FFBFBFBF"/>
      </bottom>
    </border>
    <border>
      <left style="thin">
        <color rgb="FFBFBFBF"/>
      </left>
      <right style="thin">
        <color rgb="FFBFBFBF"/>
      </right>
      <top style="thin">
        <color rgb="FFBFBFBF"/>
      </top>
    </border>
    <border>
      <left style="thin">
        <color rgb="FFBFBFBF"/>
      </left>
      <right style="thin">
        <color rgb="FFBFBFBF"/>
      </right>
    </border>
    <border>
      <left style="thin">
        <color rgb="FFBFBFBF"/>
      </left>
      <right style="thin">
        <color rgb="FFBFBFBF"/>
      </right>
      <bottom style="thin">
        <color rgb="FFBFBFBF"/>
      </bottom>
    </border>
    <border>
      <left style="medium">
        <color rgb="FF000000"/>
      </left>
      <right/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/>
      <top style="medium">
        <color rgb="FF000000"/>
      </top>
      <bottom/>
    </border>
    <border>
      <top style="medium">
        <color rgb="FF000000"/>
      </top>
      <bottom/>
    </border>
    <border>
      <right/>
      <top style="medium">
        <color rgb="FF000000"/>
      </top>
      <bottom/>
    </border>
    <border>
      <left style="medium">
        <color rgb="FF000000"/>
      </left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/>
      <top/>
      <bottom style="medium">
        <color rgb="FF000000"/>
      </bottom>
    </border>
    <border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/>
      <right style="thin">
        <color rgb="FF748560"/>
      </right>
      <top style="medium">
        <color rgb="FF000000"/>
      </top>
      <bottom style="medium">
        <color rgb="FF000000"/>
      </bottom>
    </border>
    <border>
      <left style="thin">
        <color rgb="FF748560"/>
      </left>
      <right style="thin">
        <color rgb="FF74856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/>
      <right style="medium">
        <color rgb="FF000000"/>
      </right>
      <top/>
      <bottom/>
    </border>
    <border>
      <left/>
      <right style="medium">
        <color rgb="FF000000"/>
      </right>
      <top/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2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1" numFmtId="0" xfId="0" applyAlignment="1" applyBorder="1" applyFill="1" applyFont="1">
      <alignment vertical="center"/>
    </xf>
    <xf borderId="2" fillId="2" fontId="1" numFmtId="0" xfId="0" applyAlignment="1" applyBorder="1" applyFont="1">
      <alignment vertical="center"/>
    </xf>
    <xf borderId="3" fillId="2" fontId="1" numFmtId="0" xfId="0" applyAlignment="1" applyBorder="1" applyFont="1">
      <alignment vertical="center"/>
    </xf>
    <xf borderId="4" fillId="2" fontId="1" numFmtId="0" xfId="0" applyAlignment="1" applyBorder="1" applyFont="1">
      <alignment horizontal="left" vertical="center"/>
    </xf>
    <xf borderId="5" fillId="2" fontId="1" numFmtId="0" xfId="0" applyAlignment="1" applyBorder="1" applyFont="1">
      <alignment vertical="center"/>
    </xf>
    <xf borderId="6" fillId="2" fontId="2" numFmtId="0" xfId="0" applyAlignment="1" applyBorder="1" applyFont="1">
      <alignment horizontal="left" vertical="center"/>
    </xf>
    <xf borderId="7" fillId="0" fontId="3" numFmtId="0" xfId="0" applyBorder="1" applyFont="1"/>
    <xf borderId="8" fillId="2" fontId="4" numFmtId="0" xfId="0" applyAlignment="1" applyBorder="1" applyFont="1">
      <alignment horizontal="left" shrinkToFit="0" vertical="top" wrapText="1"/>
    </xf>
    <xf borderId="9" fillId="0" fontId="3" numFmtId="0" xfId="0" applyBorder="1" applyFont="1"/>
    <xf borderId="10" fillId="0" fontId="3" numFmtId="0" xfId="0" applyBorder="1" applyFont="1"/>
    <xf borderId="11" fillId="2" fontId="5" numFmtId="0" xfId="0" applyAlignment="1" applyBorder="1" applyFont="1">
      <alignment horizontal="left" vertical="center"/>
    </xf>
    <xf borderId="12" fillId="3" fontId="6" numFmtId="0" xfId="0" applyAlignment="1" applyBorder="1" applyFill="1" applyFont="1">
      <alignment horizontal="left" vertical="center"/>
    </xf>
    <xf borderId="13" fillId="0" fontId="3" numFmtId="0" xfId="0" applyBorder="1" applyFont="1"/>
    <xf borderId="14" fillId="0" fontId="3" numFmtId="0" xfId="0" applyBorder="1" applyFont="1"/>
    <xf borderId="15" fillId="0" fontId="3" numFmtId="0" xfId="0" applyBorder="1" applyFont="1"/>
    <xf borderId="16" fillId="0" fontId="3" numFmtId="0" xfId="0" applyBorder="1" applyFont="1"/>
    <xf borderId="17" fillId="2" fontId="5" numFmtId="0" xfId="0" applyAlignment="1" applyBorder="1" applyFont="1">
      <alignment horizontal="left" vertical="center"/>
    </xf>
    <xf borderId="18" fillId="3" fontId="6" numFmtId="0" xfId="0" applyAlignment="1" applyBorder="1" applyFont="1">
      <alignment horizontal="left" vertical="center"/>
    </xf>
    <xf borderId="6" fillId="2" fontId="7" numFmtId="0" xfId="0" applyAlignment="1" applyBorder="1" applyFont="1">
      <alignment horizontal="left"/>
    </xf>
    <xf borderId="19" fillId="0" fontId="3" numFmtId="0" xfId="0" applyBorder="1" applyFont="1"/>
    <xf borderId="20" fillId="0" fontId="3" numFmtId="0" xfId="0" applyBorder="1" applyFont="1"/>
    <xf borderId="21" fillId="0" fontId="3" numFmtId="0" xfId="0" applyBorder="1" applyFont="1"/>
    <xf borderId="22" fillId="0" fontId="3" numFmtId="0" xfId="0" applyBorder="1" applyFont="1"/>
    <xf borderId="23" fillId="0" fontId="3" numFmtId="0" xfId="0" applyBorder="1" applyFont="1"/>
    <xf borderId="24" fillId="3" fontId="6" numFmtId="0" xfId="0" applyAlignment="1" applyBorder="1" applyFont="1">
      <alignment horizontal="left" vertical="center"/>
    </xf>
    <xf borderId="25" fillId="2" fontId="1" numFmtId="0" xfId="0" applyAlignment="1" applyBorder="1" applyFont="1">
      <alignment vertical="center"/>
    </xf>
    <xf borderId="26" fillId="2" fontId="1" numFmtId="0" xfId="0" applyAlignment="1" applyBorder="1" applyFont="1">
      <alignment vertical="center"/>
    </xf>
    <xf borderId="27" fillId="2" fontId="8" numFmtId="0" xfId="0" applyAlignment="1" applyBorder="1" applyFont="1">
      <alignment horizontal="right" vertical="top"/>
    </xf>
    <xf borderId="28" fillId="2" fontId="9" numFmtId="0" xfId="0" applyAlignment="1" applyBorder="1" applyFont="1">
      <alignment horizontal="center" vertical="center"/>
    </xf>
    <xf borderId="29" fillId="0" fontId="3" numFmtId="0" xfId="0" applyBorder="1" applyFont="1"/>
    <xf borderId="30" fillId="4" fontId="10" numFmtId="164" xfId="0" applyAlignment="1" applyBorder="1" applyFill="1" applyFont="1" applyNumberFormat="1">
      <alignment horizontal="left" vertical="center"/>
    </xf>
    <xf borderId="31" fillId="4" fontId="10" numFmtId="164" xfId="0" applyAlignment="1" applyBorder="1" applyFont="1" applyNumberFormat="1">
      <alignment horizontal="left" vertical="center"/>
    </xf>
    <xf borderId="32" fillId="4" fontId="10" numFmtId="164" xfId="0" applyAlignment="1" applyBorder="1" applyFont="1" applyNumberFormat="1">
      <alignment horizontal="left" vertical="center"/>
    </xf>
    <xf borderId="33" fillId="0" fontId="5" numFmtId="165" xfId="0" applyAlignment="1" applyBorder="1" applyFont="1" applyNumberFormat="1">
      <alignment horizontal="left" vertical="center"/>
    </xf>
    <xf borderId="34" fillId="0" fontId="11" numFmtId="0" xfId="0" applyAlignment="1" applyBorder="1" applyFont="1">
      <alignment horizontal="left" vertical="center"/>
    </xf>
    <xf borderId="35" fillId="0" fontId="11" numFmtId="0" xfId="0" applyAlignment="1" applyBorder="1" applyFont="1">
      <alignment horizontal="left" vertical="center"/>
    </xf>
    <xf borderId="36" fillId="5" fontId="12" numFmtId="0" xfId="0" applyBorder="1" applyFill="1" applyFont="1"/>
    <xf borderId="37" fillId="5" fontId="12" numFmtId="0" xfId="0" applyBorder="1" applyFont="1"/>
    <xf borderId="38" fillId="5" fontId="13" numFmtId="0" xfId="0" applyAlignment="1" applyBorder="1" applyFont="1">
      <alignment horizontal="left" shrinkToFit="0" vertical="top" wrapText="1"/>
    </xf>
    <xf borderId="39" fillId="0" fontId="3" numFmtId="0" xfId="0" applyBorder="1" applyFont="1"/>
    <xf borderId="40" fillId="0" fontId="3" numFmtId="0" xfId="0" applyBorder="1" applyFont="1"/>
    <xf borderId="41" fillId="0" fontId="12" numFmtId="0" xfId="0" applyBorder="1" applyFont="1"/>
    <xf borderId="42" fillId="5" fontId="14" numFmtId="0" xfId="0" applyAlignment="1" applyBorder="1" applyFont="1">
      <alignment horizontal="left" shrinkToFit="0" vertical="top" wrapText="1"/>
    </xf>
    <xf borderId="43" fillId="0" fontId="3" numFmtId="0" xfId="0" applyBorder="1" applyFont="1"/>
    <xf borderId="44" fillId="0" fontId="3" numFmtId="0" xfId="0" applyBorder="1" applyFont="1"/>
    <xf borderId="37" fillId="5" fontId="12" numFmtId="0" xfId="0" applyAlignment="1" applyBorder="1" applyFont="1">
      <alignment horizontal="left" vertical="top"/>
    </xf>
    <xf borderId="0" fillId="0" fontId="12" numFmtId="0" xfId="0" applyFont="1"/>
    <xf borderId="45" fillId="5" fontId="12" numFmtId="0" xfId="0" applyBorder="1" applyFont="1"/>
    <xf borderId="26" fillId="5" fontId="12" numFmtId="0" xfId="0" applyBorder="1" applyFont="1"/>
    <xf borderId="46" fillId="5" fontId="15" numFmtId="0" xfId="0" applyAlignment="1" applyBorder="1" applyFont="1">
      <alignment horizontal="left" shrinkToFit="0" vertical="center" wrapText="1"/>
    </xf>
    <xf borderId="47" fillId="0" fontId="3" numFmtId="0" xfId="0" applyBorder="1" applyFont="1"/>
    <xf borderId="48" fillId="0" fontId="3" numFmtId="0" xfId="0" applyBorder="1" applyFont="1"/>
    <xf borderId="46" fillId="5" fontId="16" numFmtId="14" xfId="0" applyBorder="1" applyFont="1" applyNumberFormat="1"/>
    <xf borderId="49" fillId="5" fontId="12" numFmtId="0" xfId="0" applyBorder="1" applyFont="1"/>
    <xf borderId="50" fillId="5" fontId="12" numFmtId="0" xfId="0" applyBorder="1" applyFont="1"/>
    <xf borderId="51" fillId="5" fontId="16" numFmtId="14" xfId="0" applyBorder="1" applyFont="1" applyNumberFormat="1"/>
    <xf borderId="52" fillId="0" fontId="3" numFmtId="0" xfId="0" applyBorder="1" applyFont="1"/>
    <xf borderId="53" fillId="0" fontId="3" numFmtId="0" xfId="0" applyBorder="1" applyFont="1"/>
    <xf borderId="54" fillId="0" fontId="12" numFmtId="0" xfId="0" applyBorder="1" applyFont="1"/>
    <xf borderId="0" fillId="0" fontId="12" numFmtId="14" xfId="0" applyFont="1" applyNumberFormat="1"/>
    <xf borderId="41" fillId="0" fontId="17" numFmtId="0" xfId="0" applyAlignment="1" applyBorder="1" applyFont="1">
      <alignment horizontal="center" shrinkToFit="0" wrapText="1"/>
    </xf>
    <xf borderId="41" fillId="0" fontId="3" numFmtId="0" xfId="0" applyBorder="1" applyFont="1"/>
    <xf borderId="55" fillId="6" fontId="18" numFmtId="0" xfId="0" applyAlignment="1" applyBorder="1" applyFill="1" applyFont="1">
      <alignment horizontal="center" shrinkToFit="0" vertical="center" wrapText="1"/>
    </xf>
    <xf borderId="54" fillId="0" fontId="3" numFmtId="0" xfId="0" applyBorder="1" applyFont="1"/>
    <xf borderId="37" fillId="6" fontId="19" numFmtId="0" xfId="0" applyBorder="1" applyFont="1"/>
    <xf borderId="56" fillId="6" fontId="18" numFmtId="0" xfId="0" applyBorder="1" applyFont="1"/>
    <xf borderId="57" fillId="6" fontId="18" numFmtId="14" xfId="0" applyBorder="1" applyFont="1" applyNumberFormat="1"/>
    <xf borderId="57" fillId="6" fontId="18" numFmtId="0" xfId="0" applyBorder="1" applyFont="1"/>
    <xf borderId="58" fillId="0" fontId="3" numFmtId="0" xfId="0" applyBorder="1" applyFont="1"/>
    <xf borderId="59" fillId="6" fontId="20" numFmtId="0" xfId="0" applyBorder="1" applyFont="1"/>
    <xf borderId="60" fillId="6" fontId="20" numFmtId="0" xfId="0" applyBorder="1" applyFont="1"/>
    <xf borderId="61" fillId="6" fontId="18" numFmtId="0" xfId="0" applyBorder="1" applyFont="1"/>
    <xf borderId="61" fillId="6" fontId="19" numFmtId="0" xfId="0" applyBorder="1" applyFont="1"/>
    <xf borderId="57" fillId="6" fontId="19" numFmtId="0" xfId="0" applyBorder="1" applyFont="1"/>
    <xf borderId="61" fillId="7" fontId="19" numFmtId="0" xfId="0" applyBorder="1" applyFill="1" applyFont="1"/>
    <xf borderId="62" fillId="7" fontId="18" numFmtId="1" xfId="0" applyBorder="1" applyFont="1" applyNumberFormat="1"/>
    <xf borderId="61" fillId="7" fontId="21" numFmtId="14" xfId="0" applyBorder="1" applyFont="1" applyNumberFormat="1"/>
    <xf borderId="61" fillId="7" fontId="12" numFmtId="0" xfId="0" applyBorder="1" applyFont="1"/>
    <xf borderId="61" fillId="7" fontId="12" numFmtId="14" xfId="0" applyBorder="1" applyFont="1" applyNumberFormat="1"/>
    <xf borderId="61" fillId="7" fontId="22" numFmtId="0" xfId="0" applyBorder="1" applyFont="1"/>
    <xf borderId="62" fillId="7" fontId="22" numFmtId="0" xfId="0" applyBorder="1" applyFont="1"/>
    <xf borderId="62" fillId="7" fontId="21" numFmtId="0" xfId="0" applyBorder="1" applyFont="1"/>
    <xf borderId="61" fillId="7" fontId="21" numFmtId="0" xfId="0" applyBorder="1" applyFont="1"/>
    <xf borderId="63" fillId="7" fontId="21" numFmtId="0" xfId="0" applyBorder="1" applyFont="1"/>
    <xf borderId="0" fillId="0" fontId="23" numFmtId="0" xfId="0" applyFont="1"/>
    <xf borderId="26" fillId="7" fontId="12" numFmtId="0" xfId="0" applyBorder="1" applyFont="1"/>
    <xf borderId="61" fillId="8" fontId="19" numFmtId="0" xfId="0" applyBorder="1" applyFill="1" applyFont="1"/>
    <xf borderId="61" fillId="8" fontId="18" numFmtId="1" xfId="0" applyBorder="1" applyFont="1" applyNumberFormat="1"/>
    <xf borderId="61" fillId="8" fontId="21" numFmtId="14" xfId="0" applyBorder="1" applyFont="1" applyNumberFormat="1"/>
    <xf borderId="61" fillId="8" fontId="12" numFmtId="0" xfId="0" applyBorder="1" applyFont="1"/>
    <xf borderId="61" fillId="8" fontId="12" numFmtId="14" xfId="0" applyBorder="1" applyFont="1" applyNumberFormat="1"/>
    <xf borderId="61" fillId="8" fontId="21" numFmtId="0" xfId="0" applyBorder="1" applyFont="1"/>
    <xf borderId="62" fillId="8" fontId="22" numFmtId="0" xfId="0" applyBorder="1" applyFont="1"/>
    <xf borderId="62" fillId="8" fontId="21" numFmtId="0" xfId="0" applyBorder="1" applyFont="1"/>
    <xf borderId="63" fillId="8" fontId="21" numFmtId="0" xfId="0" applyBorder="1" applyFont="1"/>
    <xf borderId="61" fillId="8" fontId="24" numFmtId="0" xfId="0" applyBorder="1" applyFont="1"/>
    <xf borderId="26" fillId="8" fontId="12" numFmtId="0" xfId="0" applyBorder="1" applyFont="1"/>
    <xf borderId="61" fillId="9" fontId="19" numFmtId="0" xfId="0" applyBorder="1" applyFill="1" applyFont="1"/>
    <xf borderId="61" fillId="9" fontId="18" numFmtId="1" xfId="0" applyBorder="1" applyFont="1" applyNumberFormat="1"/>
    <xf borderId="61" fillId="9" fontId="21" numFmtId="14" xfId="0" applyBorder="1" applyFont="1" applyNumberFormat="1"/>
    <xf borderId="61" fillId="9" fontId="12" numFmtId="0" xfId="0" applyBorder="1" applyFont="1"/>
    <xf borderId="61" fillId="9" fontId="12" numFmtId="14" xfId="0" applyBorder="1" applyFont="1" applyNumberFormat="1"/>
    <xf borderId="61" fillId="9" fontId="22" numFmtId="0" xfId="0" applyBorder="1" applyFont="1"/>
    <xf borderId="62" fillId="9" fontId="22" numFmtId="0" xfId="0" applyBorder="1" applyFont="1"/>
    <xf borderId="62" fillId="9" fontId="21" numFmtId="0" xfId="0" applyBorder="1" applyFont="1"/>
    <xf borderId="61" fillId="9" fontId="21" numFmtId="0" xfId="0" applyBorder="1" applyFont="1"/>
    <xf borderId="63" fillId="9" fontId="21" numFmtId="0" xfId="0" applyBorder="1" applyFont="1"/>
    <xf borderId="61" fillId="9" fontId="25" numFmtId="0" xfId="0" applyBorder="1" applyFont="1"/>
    <xf borderId="26" fillId="9" fontId="12" numFmtId="0" xfId="0" applyBorder="1" applyFont="1"/>
    <xf borderId="62" fillId="9" fontId="18" numFmtId="1" xfId="0" applyBorder="1" applyFont="1" applyNumberFormat="1"/>
    <xf borderId="61" fillId="10" fontId="19" numFmtId="0" xfId="0" applyBorder="1" applyFill="1" applyFont="1"/>
    <xf borderId="62" fillId="10" fontId="18" numFmtId="1" xfId="0" applyBorder="1" applyFont="1" applyNumberFormat="1"/>
    <xf borderId="61" fillId="10" fontId="21" numFmtId="14" xfId="0" applyBorder="1" applyFont="1" applyNumberFormat="1"/>
    <xf borderId="61" fillId="10" fontId="12" numFmtId="0" xfId="0" applyBorder="1" applyFont="1"/>
    <xf borderId="61" fillId="10" fontId="12" numFmtId="14" xfId="0" applyBorder="1" applyFont="1" applyNumberFormat="1"/>
    <xf borderId="61" fillId="10" fontId="22" numFmtId="0" xfId="0" applyBorder="1" applyFont="1"/>
    <xf borderId="62" fillId="10" fontId="22" numFmtId="0" xfId="0" applyBorder="1" applyFont="1"/>
    <xf borderId="62" fillId="10" fontId="21" numFmtId="0" xfId="0" applyBorder="1" applyFont="1"/>
    <xf borderId="61" fillId="10" fontId="21" numFmtId="0" xfId="0" applyBorder="1" applyFont="1"/>
    <xf borderId="63" fillId="10" fontId="21" numFmtId="0" xfId="0" applyBorder="1" applyFont="1"/>
    <xf borderId="61" fillId="10" fontId="26" numFmtId="0" xfId="0" applyBorder="1" applyFont="1"/>
    <xf borderId="26" fillId="10" fontId="12" numFmtId="0" xfId="0" applyBorder="1" applyFont="1"/>
    <xf borderId="61" fillId="8" fontId="22" numFmtId="0" xfId="0" applyBorder="1" applyFont="1"/>
    <xf borderId="64" fillId="9" fontId="21" numFmtId="0" xfId="0" applyBorder="1" applyFont="1"/>
    <xf borderId="61" fillId="11" fontId="19" numFmtId="0" xfId="0" applyBorder="1" applyFill="1" applyFont="1"/>
    <xf borderId="61" fillId="11" fontId="18" numFmtId="1" xfId="0" applyBorder="1" applyFont="1" applyNumberFormat="1"/>
    <xf borderId="61" fillId="11" fontId="21" numFmtId="14" xfId="0" applyBorder="1" applyFont="1" applyNumberFormat="1"/>
    <xf borderId="61" fillId="11" fontId="12" numFmtId="0" xfId="0" applyBorder="1" applyFont="1"/>
    <xf borderId="61" fillId="11" fontId="12" numFmtId="14" xfId="0" applyBorder="1" applyFont="1" applyNumberFormat="1"/>
    <xf borderId="61" fillId="11" fontId="21" numFmtId="0" xfId="0" applyBorder="1" applyFont="1"/>
    <xf borderId="61" fillId="11" fontId="22" numFmtId="0" xfId="0" applyBorder="1" applyFont="1"/>
    <xf borderId="62" fillId="11" fontId="22" numFmtId="0" xfId="0" applyBorder="1" applyFont="1"/>
    <xf borderId="64" fillId="11" fontId="21" numFmtId="0" xfId="0" applyBorder="1" applyFont="1"/>
    <xf borderId="61" fillId="11" fontId="27" numFmtId="0" xfId="0" applyBorder="1" applyFont="1"/>
    <xf borderId="26" fillId="11" fontId="12" numFmtId="0" xfId="0" applyBorder="1" applyFont="1"/>
    <xf borderId="62" fillId="11" fontId="18" numFmtId="1" xfId="0" applyBorder="1" applyFont="1" applyNumberFormat="1"/>
    <xf borderId="61" fillId="7" fontId="18" numFmtId="1" xfId="0" applyBorder="1" applyFont="1" applyNumberFormat="1"/>
    <xf borderId="61" fillId="7" fontId="28" numFmtId="0" xfId="0" applyBorder="1" applyFont="1"/>
    <xf borderId="65" fillId="7" fontId="21" numFmtId="0" xfId="0" applyBorder="1" applyFont="1"/>
    <xf borderId="61" fillId="0" fontId="19" numFmtId="0" xfId="0" applyBorder="1" applyFont="1"/>
    <xf borderId="61" fillId="0" fontId="18" numFmtId="1" xfId="0" applyBorder="1" applyFont="1" applyNumberFormat="1"/>
    <xf borderId="61" fillId="0" fontId="21" numFmtId="14" xfId="0" applyBorder="1" applyFont="1" applyNumberFormat="1"/>
    <xf borderId="61" fillId="0" fontId="12" numFmtId="0" xfId="0" applyBorder="1" applyFont="1"/>
    <xf borderId="61" fillId="0" fontId="12" numFmtId="14" xfId="0" applyBorder="1" applyFont="1" applyNumberFormat="1"/>
    <xf borderId="61" fillId="0" fontId="21" numFmtId="0" xfId="0" applyBorder="1" applyFont="1"/>
    <xf borderId="61" fillId="0" fontId="22" numFmtId="0" xfId="0" applyBorder="1" applyFont="1"/>
    <xf borderId="66" fillId="0" fontId="22" numFmtId="0" xfId="0" applyBorder="1" applyFont="1"/>
    <xf borderId="66" fillId="0" fontId="21" numFmtId="0" xfId="0" applyBorder="1" applyFont="1"/>
    <xf borderId="61" fillId="0" fontId="29" numFmtId="0" xfId="0" applyBorder="1" applyFont="1"/>
    <xf borderId="67" fillId="0" fontId="21" numFmtId="0" xfId="0" applyBorder="1" applyFont="1"/>
    <xf borderId="61" fillId="12" fontId="19" numFmtId="0" xfId="0" applyBorder="1" applyFill="1" applyFont="1"/>
    <xf borderId="61" fillId="12" fontId="18" numFmtId="1" xfId="0" applyBorder="1" applyFont="1" applyNumberFormat="1"/>
    <xf borderId="61" fillId="12" fontId="12" numFmtId="14" xfId="0" applyBorder="1" applyFont="1" applyNumberFormat="1"/>
    <xf borderId="61" fillId="12" fontId="12" numFmtId="0" xfId="0" applyBorder="1" applyFont="1"/>
    <xf borderId="61" fillId="12" fontId="22" numFmtId="0" xfId="0" applyBorder="1" applyFont="1"/>
    <xf borderId="62" fillId="12" fontId="22" numFmtId="0" xfId="0" applyBorder="1" applyFont="1"/>
    <xf borderId="61" fillId="12" fontId="30" numFmtId="0" xfId="0" applyBorder="1" applyFont="1"/>
    <xf borderId="26" fillId="12" fontId="12" numFmtId="0" xfId="0" applyBorder="1" applyFont="1"/>
    <xf borderId="68" fillId="8" fontId="12" numFmtId="0" xfId="0" applyBorder="1" applyFont="1"/>
    <xf borderId="68" fillId="8" fontId="12" numFmtId="14" xfId="0" applyBorder="1" applyFont="1" applyNumberFormat="1"/>
    <xf borderId="68" fillId="8" fontId="22" numFmtId="0" xfId="0" applyBorder="1" applyFont="1"/>
    <xf borderId="69" fillId="8" fontId="22" numFmtId="0" xfId="0" applyBorder="1" applyFont="1"/>
    <xf borderId="68" fillId="8" fontId="31" numFmtId="0" xfId="0" applyBorder="1" applyFont="1"/>
    <xf borderId="70" fillId="0" fontId="12" numFmtId="14" xfId="0" applyBorder="1" applyFont="1" applyNumberFormat="1"/>
    <xf borderId="70" fillId="0" fontId="12" numFmtId="0" xfId="0" applyBorder="1" applyFont="1"/>
    <xf borderId="0" fillId="0" fontId="32" numFmtId="0" xfId="0" applyAlignment="1" applyFont="1">
      <alignment horizontal="left" vertical="center"/>
    </xf>
    <xf borderId="0" fillId="0" fontId="33" numFmtId="0" xfId="0" applyAlignment="1" applyFont="1">
      <alignment horizontal="left" vertical="center"/>
    </xf>
    <xf borderId="0" fillId="0" fontId="34" numFmtId="0" xfId="0" applyAlignment="1" applyFont="1">
      <alignment horizontal="left" vertical="center"/>
    </xf>
    <xf borderId="0" fillId="0" fontId="1" numFmtId="0" xfId="0" applyAlignment="1" applyFont="1">
      <alignment horizontal="left" vertical="center"/>
    </xf>
    <xf borderId="0" fillId="0" fontId="35" numFmtId="0" xfId="0" applyAlignment="1" applyFont="1">
      <alignment horizontal="left" vertical="center"/>
    </xf>
    <xf borderId="0" fillId="0" fontId="36" numFmtId="0" xfId="0" applyAlignment="1" applyFont="1">
      <alignment horizontal="left" vertical="center"/>
    </xf>
    <xf borderId="0" fillId="0" fontId="1" numFmtId="14" xfId="0" applyAlignment="1" applyFont="1" applyNumberFormat="1">
      <alignment horizontal="left" vertical="center"/>
    </xf>
    <xf borderId="0" fillId="0" fontId="1" numFmtId="1" xfId="0" applyAlignment="1" applyFont="1" applyNumberFormat="1">
      <alignment horizontal="left" vertical="center"/>
    </xf>
    <xf borderId="0" fillId="0" fontId="1" numFmtId="14" xfId="0" applyAlignment="1" applyFont="1" applyNumberFormat="1">
      <alignment vertical="center"/>
    </xf>
    <xf borderId="0" fillId="0" fontId="1" numFmtId="0" xfId="0" applyAlignment="1" applyFont="1">
      <alignment shrinkToFit="0" vertical="center" wrapText="1"/>
    </xf>
    <xf borderId="0" fillId="0" fontId="1" numFmtId="16" xfId="0" applyAlignment="1" applyFont="1" applyNumberFormat="1">
      <alignment vertical="center"/>
    </xf>
    <xf borderId="71" fillId="0" fontId="37" numFmtId="14" xfId="0" applyBorder="1" applyFont="1" applyNumberFormat="1"/>
    <xf borderId="41" fillId="0" fontId="38" numFmtId="14" xfId="0" applyBorder="1" applyFont="1" applyNumberFormat="1"/>
    <xf borderId="41" fillId="0" fontId="39" numFmtId="0" xfId="0" applyBorder="1" applyFont="1"/>
    <xf borderId="72" fillId="0" fontId="40" numFmtId="0" xfId="0" applyBorder="1" applyFont="1"/>
    <xf borderId="73" fillId="0" fontId="12" numFmtId="14" xfId="0" applyBorder="1" applyFont="1" applyNumberFormat="1"/>
    <xf borderId="74" fillId="0" fontId="12" numFmtId="0" xfId="0" applyBorder="1" applyFont="1"/>
    <xf borderId="45" fillId="8" fontId="12" numFmtId="14" xfId="0" applyBorder="1" applyFont="1" applyNumberFormat="1"/>
    <xf borderId="26" fillId="8" fontId="12" numFmtId="14" xfId="0" applyBorder="1" applyFont="1" applyNumberFormat="1"/>
    <xf borderId="75" fillId="8" fontId="12" numFmtId="0" xfId="0" applyBorder="1" applyFont="1"/>
    <xf borderId="45" fillId="11" fontId="12" numFmtId="14" xfId="0" applyBorder="1" applyFont="1" applyNumberFormat="1"/>
    <xf borderId="26" fillId="11" fontId="12" numFmtId="14" xfId="0" applyBorder="1" applyFont="1" applyNumberFormat="1"/>
    <xf borderId="75" fillId="11" fontId="12" numFmtId="0" xfId="0" applyBorder="1" applyFont="1"/>
    <xf borderId="45" fillId="9" fontId="12" numFmtId="14" xfId="0" applyBorder="1" applyFont="1" applyNumberFormat="1"/>
    <xf borderId="26" fillId="9" fontId="12" numFmtId="14" xfId="0" applyBorder="1" applyFont="1" applyNumberFormat="1"/>
    <xf borderId="75" fillId="9" fontId="12" numFmtId="0" xfId="0" applyBorder="1" applyFont="1"/>
    <xf borderId="45" fillId="12" fontId="12" numFmtId="14" xfId="0" applyBorder="1" applyFont="1" applyNumberFormat="1"/>
    <xf borderId="26" fillId="12" fontId="12" numFmtId="14" xfId="0" applyBorder="1" applyFont="1" applyNumberFormat="1"/>
    <xf borderId="75" fillId="12" fontId="12" numFmtId="0" xfId="0" applyBorder="1" applyFont="1"/>
    <xf borderId="45" fillId="10" fontId="12" numFmtId="14" xfId="0" applyBorder="1" applyFont="1" applyNumberFormat="1"/>
    <xf borderId="26" fillId="10" fontId="12" numFmtId="14" xfId="0" applyBorder="1" applyFont="1" applyNumberFormat="1"/>
    <xf borderId="75" fillId="10" fontId="12" numFmtId="0" xfId="0" applyBorder="1" applyFont="1"/>
    <xf borderId="45" fillId="13" fontId="12" numFmtId="14" xfId="0" applyBorder="1" applyFill="1" applyFont="1" applyNumberFormat="1"/>
    <xf borderId="26" fillId="13" fontId="12" numFmtId="14" xfId="0" applyBorder="1" applyFont="1" applyNumberFormat="1"/>
    <xf borderId="26" fillId="13" fontId="12" numFmtId="0" xfId="0" applyBorder="1" applyFont="1"/>
    <xf borderId="75" fillId="13" fontId="12" numFmtId="0" xfId="0" applyBorder="1" applyFont="1"/>
    <xf borderId="49" fillId="14" fontId="12" numFmtId="14" xfId="0" applyBorder="1" applyFill="1" applyFont="1" applyNumberFormat="1"/>
    <xf borderId="50" fillId="14" fontId="12" numFmtId="14" xfId="0" applyBorder="1" applyFont="1" applyNumberFormat="1"/>
    <xf borderId="50" fillId="14" fontId="12" numFmtId="0" xfId="0" applyBorder="1" applyFont="1"/>
    <xf borderId="76" fillId="14" fontId="12" numFmtId="0" xfId="0" applyBorder="1" applyFont="1"/>
    <xf borderId="71" fillId="0" fontId="12" numFmtId="14" xfId="0" applyBorder="1" applyFont="1" applyNumberFormat="1"/>
    <xf borderId="72" fillId="0" fontId="12" numFmtId="0" xfId="0" applyBorder="1" applyFont="1"/>
    <xf borderId="77" fillId="0" fontId="12" numFmtId="0" xfId="0" applyBorder="1" applyFont="1"/>
    <xf borderId="0" fillId="0" fontId="41" numFmtId="0" xfId="0" applyFont="1"/>
    <xf borderId="26" fillId="15" fontId="42" numFmtId="0" xfId="0" applyBorder="1" applyFill="1" applyFont="1"/>
    <xf borderId="61" fillId="0" fontId="16" numFmtId="0" xfId="0" applyBorder="1" applyFont="1"/>
    <xf borderId="78" fillId="0" fontId="16" numFmtId="0" xfId="0" applyBorder="1" applyFont="1"/>
    <xf borderId="78" fillId="0" fontId="16" numFmtId="14" xfId="0" applyAlignment="1" applyBorder="1" applyFont="1" applyNumberFormat="1">
      <alignment horizontal="center"/>
    </xf>
    <xf borderId="78" fillId="0" fontId="16" numFmtId="0" xfId="0" applyAlignment="1" applyBorder="1" applyFont="1">
      <alignment horizontal="center"/>
    </xf>
    <xf borderId="79" fillId="0" fontId="3" numFmtId="0" xfId="0" applyBorder="1" applyFont="1"/>
    <xf borderId="80" fillId="16" fontId="43" numFmtId="0" xfId="0" applyAlignment="1" applyBorder="1" applyFill="1" applyFont="1">
      <alignment horizontal="center" shrinkToFit="0" wrapText="1"/>
    </xf>
    <xf borderId="81" fillId="16" fontId="43" numFmtId="0" xfId="0" applyAlignment="1" applyBorder="1" applyFont="1">
      <alignment shrinkToFit="0" wrapText="1"/>
    </xf>
    <xf borderId="82" fillId="17" fontId="18" numFmtId="0" xfId="0" applyAlignment="1" applyBorder="1" applyFill="1" applyFont="1">
      <alignment shrinkToFit="0" wrapText="1"/>
    </xf>
    <xf borderId="82" fillId="8" fontId="18" numFmtId="0" xfId="0" applyAlignment="1" applyBorder="1" applyFont="1">
      <alignment horizontal="center" shrinkToFit="0" vertical="center" wrapText="1"/>
    </xf>
    <xf borderId="83" fillId="8" fontId="18" numFmtId="0" xfId="0" applyAlignment="1" applyBorder="1" applyFont="1">
      <alignment horizontal="center" shrinkToFit="0" vertical="center" wrapText="1"/>
    </xf>
    <xf borderId="61" fillId="5" fontId="12" numFmtId="0" xfId="0" applyBorder="1" applyFont="1"/>
    <xf borderId="61" fillId="5" fontId="12" numFmtId="14" xfId="0" applyAlignment="1" applyBorder="1" applyFont="1" applyNumberFormat="1">
      <alignment horizontal="center"/>
    </xf>
    <xf borderId="84" fillId="16" fontId="44" numFmtId="14" xfId="0" applyBorder="1" applyFont="1" applyNumberFormat="1"/>
    <xf borderId="85" fillId="16" fontId="12" numFmtId="14" xfId="0" applyBorder="1" applyFont="1" applyNumberFormat="1"/>
    <xf borderId="86" fillId="17" fontId="12" numFmtId="14" xfId="0" applyBorder="1" applyFont="1" applyNumberFormat="1"/>
    <xf borderId="86" fillId="8" fontId="12" numFmtId="14" xfId="0" applyAlignment="1" applyBorder="1" applyFont="1" applyNumberFormat="1">
      <alignment horizontal="center" vertical="center"/>
    </xf>
    <xf borderId="76" fillId="8" fontId="12" numFmtId="14" xfId="0" applyBorder="1" applyFont="1" applyNumberFormat="1"/>
    <xf borderId="61" fillId="5" fontId="19" numFmtId="0" xfId="0" applyBorder="1" applyFont="1"/>
    <xf borderId="63" fillId="5" fontId="12" numFmtId="0" xfId="0" applyBorder="1" applyFont="1"/>
    <xf borderId="55" fillId="0" fontId="12" numFmtId="0" xfId="0" applyBorder="1" applyFont="1"/>
    <xf borderId="58" fillId="0" fontId="12" numFmtId="0" xfId="0" applyBorder="1" applyFont="1"/>
    <xf borderId="70" fillId="17" fontId="18" numFmtId="0" xfId="0" applyAlignment="1" applyBorder="1" applyFont="1">
      <alignment horizontal="center" shrinkToFit="0" wrapText="1"/>
    </xf>
    <xf borderId="56" fillId="16" fontId="43" numFmtId="0" xfId="0" applyBorder="1" applyFont="1"/>
    <xf borderId="87" fillId="0" fontId="3" numFmtId="0" xfId="0" applyBorder="1" applyFont="1"/>
    <xf borderId="66" fillId="0" fontId="3" numFmtId="0" xfId="0" applyBorder="1" applyFont="1"/>
    <xf borderId="88" fillId="16" fontId="12" numFmtId="0" xfId="0" applyBorder="1" applyFont="1"/>
    <xf borderId="89" fillId="17" fontId="12" numFmtId="0" xfId="0" applyBorder="1" applyFont="1"/>
    <xf borderId="90" fillId="17" fontId="12" numFmtId="0" xfId="0" applyBorder="1" applyFont="1"/>
    <xf borderId="91" fillId="17" fontId="12" numFmtId="0" xfId="0" applyBorder="1" applyFont="1"/>
    <xf borderId="88" fillId="0" fontId="12" numFmtId="0" xfId="0" applyBorder="1" applyFont="1"/>
    <xf borderId="67" fillId="0" fontId="12" numFmtId="0" xfId="0" applyBorder="1" applyFont="1"/>
    <xf borderId="78" fillId="0" fontId="12" numFmtId="0" xfId="0" applyBorder="1" applyFont="1"/>
    <xf borderId="78" fillId="0" fontId="12" numFmtId="14" xfId="0" applyAlignment="1" applyBorder="1" applyFont="1" applyNumberFormat="1">
      <alignment horizontal="center" shrinkToFit="0" wrapText="1"/>
    </xf>
    <xf borderId="88" fillId="18" fontId="45" numFmtId="14" xfId="0" applyBorder="1" applyFill="1" applyFont="1" applyNumberFormat="1"/>
    <xf borderId="92" fillId="18" fontId="19" numFmtId="0" xfId="0" applyBorder="1" applyFont="1"/>
    <xf borderId="93" fillId="19" fontId="46" numFmtId="0" xfId="0" applyBorder="1" applyFill="1" applyFont="1"/>
    <xf borderId="94" fillId="19" fontId="12" numFmtId="0" xfId="0" applyBorder="1" applyFont="1"/>
    <xf borderId="72" fillId="0" fontId="47" numFmtId="0" xfId="0" applyBorder="1" applyFont="1"/>
    <xf borderId="61" fillId="20" fontId="12" numFmtId="0" xfId="0" applyBorder="1" applyFill="1" applyFont="1"/>
    <xf borderId="61" fillId="20" fontId="19" numFmtId="0" xfId="0" applyBorder="1" applyFont="1"/>
    <xf borderId="63" fillId="20" fontId="12" numFmtId="0" xfId="0" applyBorder="1" applyFont="1"/>
    <xf borderId="63" fillId="20" fontId="12" numFmtId="14" xfId="0" applyAlignment="1" applyBorder="1" applyFont="1" applyNumberFormat="1">
      <alignment horizontal="center"/>
    </xf>
    <xf borderId="95" fillId="18" fontId="48" numFmtId="14" xfId="0" applyBorder="1" applyFont="1" applyNumberFormat="1"/>
    <xf borderId="63" fillId="18" fontId="19" numFmtId="0" xfId="0" applyBorder="1" applyFont="1"/>
    <xf borderId="88" fillId="19" fontId="12" numFmtId="0" xfId="0" applyBorder="1" applyFont="1"/>
    <xf borderId="96" fillId="9" fontId="12" numFmtId="0" xfId="0" applyBorder="1" applyFont="1"/>
    <xf borderId="97" fillId="9" fontId="12" numFmtId="0" xfId="0" applyBorder="1" applyFont="1"/>
    <xf borderId="98" fillId="18" fontId="49" numFmtId="0" xfId="0" applyBorder="1" applyFont="1"/>
    <xf borderId="95" fillId="19" fontId="12" numFmtId="0" xfId="0" applyBorder="1" applyFont="1"/>
    <xf borderId="64" fillId="19" fontId="12" numFmtId="0" xfId="0" applyBorder="1" applyFont="1"/>
    <xf borderId="99" fillId="0" fontId="12" numFmtId="0" xfId="0" applyBorder="1" applyFont="1"/>
    <xf borderId="98" fillId="19" fontId="12" numFmtId="0" xfId="0" applyBorder="1" applyFont="1"/>
    <xf borderId="63" fillId="19" fontId="12" numFmtId="0" xfId="0" applyBorder="1" applyFont="1"/>
    <xf borderId="78" fillId="0" fontId="12" numFmtId="14" xfId="0" applyAlignment="1" applyBorder="1" applyFont="1" applyNumberFormat="1">
      <alignment horizontal="center"/>
    </xf>
    <xf borderId="100" fillId="19" fontId="12" numFmtId="0" xfId="0" applyBorder="1" applyFont="1"/>
    <xf borderId="101" fillId="19" fontId="12" numFmtId="0" xfId="0" applyBorder="1" applyFont="1"/>
    <xf borderId="61" fillId="21" fontId="12" numFmtId="0" xfId="0" applyBorder="1" applyFill="1" applyFont="1"/>
    <xf borderId="61" fillId="21" fontId="19" numFmtId="0" xfId="0" applyBorder="1" applyFont="1"/>
    <xf borderId="63" fillId="21" fontId="12" numFmtId="0" xfId="0" applyBorder="1" applyFont="1"/>
    <xf borderId="63" fillId="21" fontId="12" numFmtId="14" xfId="0" applyAlignment="1" applyBorder="1" applyFont="1" applyNumberFormat="1">
      <alignment horizontal="center"/>
    </xf>
    <xf borderId="98" fillId="18" fontId="50" numFmtId="14" xfId="0" applyBorder="1" applyFont="1" applyNumberFormat="1"/>
    <xf borderId="61" fillId="22" fontId="12" numFmtId="0" xfId="0" applyBorder="1" applyFill="1" applyFont="1"/>
    <xf borderId="61" fillId="22" fontId="19" numFmtId="0" xfId="0" applyBorder="1" applyFont="1"/>
    <xf borderId="63" fillId="22" fontId="12" numFmtId="0" xfId="0" applyBorder="1" applyFont="1"/>
    <xf borderId="63" fillId="22" fontId="12" numFmtId="14" xfId="0" applyAlignment="1" applyBorder="1" applyFont="1" applyNumberFormat="1">
      <alignment horizontal="center"/>
    </xf>
    <xf borderId="98" fillId="18" fontId="19" numFmtId="0" xfId="0" applyBorder="1" applyFont="1"/>
    <xf borderId="63" fillId="11" fontId="12" numFmtId="0" xfId="0" applyBorder="1" applyFont="1"/>
    <xf borderId="63" fillId="11" fontId="12" numFmtId="14" xfId="0" applyAlignment="1" applyBorder="1" applyFont="1" applyNumberFormat="1">
      <alignment horizontal="center"/>
    </xf>
    <xf borderId="98" fillId="18" fontId="19" numFmtId="14" xfId="0" applyBorder="1" applyFont="1" applyNumberFormat="1"/>
    <xf borderId="84" fillId="18" fontId="19" numFmtId="0" xfId="0" applyBorder="1" applyFont="1"/>
    <xf borderId="85" fillId="18" fontId="19" numFmtId="0" xfId="0" applyBorder="1" applyFont="1"/>
    <xf borderId="84" fillId="19" fontId="12" numFmtId="0" xfId="0" applyBorder="1" applyFont="1"/>
    <xf borderId="85" fillId="19" fontId="12" numFmtId="0" xfId="0" applyBorder="1" applyFont="1"/>
    <xf borderId="102" fillId="0" fontId="12" numFmtId="0" xfId="0" applyBorder="1" applyFont="1"/>
    <xf borderId="0" fillId="0" fontId="12" numFmtId="14" xfId="0" applyAlignment="1" applyFont="1" applyNumberFormat="1">
      <alignment horizontal="center"/>
    </xf>
    <xf borderId="61" fillId="0" fontId="16" numFmtId="0" xfId="0" applyAlignment="1" applyBorder="1" applyFont="1">
      <alignment shrinkToFit="0" wrapText="1"/>
    </xf>
    <xf borderId="78" fillId="0" fontId="16" numFmtId="14" xfId="0" applyAlignment="1" applyBorder="1" applyFont="1" applyNumberFormat="1">
      <alignment horizontal="center" shrinkToFit="0" vertical="center" wrapText="1"/>
    </xf>
    <xf borderId="61" fillId="5" fontId="12" numFmtId="14" xfId="0" applyAlignment="1" applyBorder="1" applyFont="1" applyNumberFormat="1">
      <alignment horizontal="center" vertical="center"/>
    </xf>
    <xf borderId="61" fillId="5" fontId="12" numFmtId="166" xfId="0" applyAlignment="1" applyBorder="1" applyFont="1" applyNumberFormat="1">
      <alignment horizontal="center" vertical="center"/>
    </xf>
    <xf borderId="78" fillId="0" fontId="12" numFmtId="14" xfId="0" applyAlignment="1" applyBorder="1" applyFont="1" applyNumberFormat="1">
      <alignment horizontal="center" shrinkToFit="0" vertical="center" wrapText="1"/>
    </xf>
    <xf borderId="103" fillId="18" fontId="18" numFmtId="0" xfId="0" applyBorder="1" applyFont="1"/>
    <xf borderId="61" fillId="20" fontId="18" numFmtId="0" xfId="0" applyBorder="1" applyFont="1"/>
    <xf borderId="63" fillId="20" fontId="12" numFmtId="14" xfId="0" applyAlignment="1" applyBorder="1" applyFont="1" applyNumberFormat="1">
      <alignment horizontal="center" vertical="center"/>
    </xf>
    <xf borderId="97" fillId="18" fontId="19" numFmtId="0" xfId="0" applyBorder="1" applyFont="1"/>
    <xf borderId="104" fillId="9" fontId="12" numFmtId="0" xfId="0" applyBorder="1" applyFont="1"/>
    <xf borderId="105" fillId="9" fontId="12" numFmtId="0" xfId="0" applyBorder="1" applyFont="1"/>
    <xf borderId="62" fillId="19" fontId="12" numFmtId="0" xfId="0" applyBorder="1" applyFont="1"/>
    <xf borderId="61" fillId="19" fontId="12" numFmtId="0" xfId="0" applyBorder="1" applyFont="1"/>
    <xf borderId="78" fillId="0" fontId="12" numFmtId="14" xfId="0" applyAlignment="1" applyBorder="1" applyFont="1" applyNumberFormat="1">
      <alignment horizontal="center" vertical="center"/>
    </xf>
    <xf borderId="68" fillId="19" fontId="12" numFmtId="0" xfId="0" applyBorder="1" applyFont="1"/>
    <xf borderId="61" fillId="21" fontId="18" numFmtId="0" xfId="0" applyBorder="1" applyFont="1"/>
    <xf borderId="63" fillId="21" fontId="12" numFmtId="14" xfId="0" applyAlignment="1" applyBorder="1" applyFont="1" applyNumberFormat="1">
      <alignment horizontal="center" vertical="center"/>
    </xf>
    <xf borderId="61" fillId="11" fontId="18" numFmtId="0" xfId="0" applyBorder="1" applyFont="1"/>
    <xf borderId="63" fillId="11" fontId="12" numFmtId="14" xfId="0" applyAlignment="1" applyBorder="1" applyFont="1" applyNumberFormat="1">
      <alignment horizontal="center" vertical="center"/>
    </xf>
    <xf borderId="106" fillId="18" fontId="19" numFmtId="0" xfId="0" applyBorder="1" applyFont="1"/>
    <xf borderId="86" fillId="19" fontId="12" numFmtId="0" xfId="0" applyBorder="1" applyFont="1"/>
    <xf borderId="0" fillId="0" fontId="12" numFmtId="14" xfId="0" applyAlignment="1" applyFont="1" applyNumberFormat="1">
      <alignment horizontal="center" vertical="center"/>
    </xf>
    <xf borderId="78" fillId="0" fontId="16" numFmtId="14" xfId="0" applyBorder="1" applyFont="1" applyNumberFormat="1"/>
    <xf borderId="61" fillId="5" fontId="12" numFmtId="14" xfId="0" applyBorder="1" applyFont="1" applyNumberFormat="1"/>
    <xf borderId="63" fillId="5" fontId="12" numFmtId="14" xfId="0" applyBorder="1" applyFont="1" applyNumberFormat="1"/>
    <xf borderId="78" fillId="0" fontId="12" numFmtId="14" xfId="0" applyAlignment="1" applyBorder="1" applyFont="1" applyNumberFormat="1">
      <alignment shrinkToFit="0" wrapText="1"/>
    </xf>
    <xf borderId="63" fillId="20" fontId="12" numFmtId="14" xfId="0" applyBorder="1" applyFont="1" applyNumberFormat="1"/>
    <xf borderId="78" fillId="0" fontId="12" numFmtId="14" xfId="0" applyBorder="1" applyFont="1" applyNumberFormat="1"/>
    <xf borderId="63" fillId="21" fontId="12" numFmtId="14" xfId="0" applyBorder="1" applyFont="1" applyNumberFormat="1"/>
    <xf borderId="63" fillId="22" fontId="12" numFmtId="14" xfId="0" applyBorder="1" applyFont="1" applyNumberFormat="1"/>
    <xf borderId="63" fillId="11" fontId="12" numFmtId="14" xfId="0" applyBorder="1" applyFont="1" applyNumberFormat="1"/>
    <xf borderId="78" fillId="0" fontId="16" numFmtId="14" xfId="0" applyAlignment="1" applyBorder="1" applyFont="1" applyNumberFormat="1">
      <alignment shrinkToFit="0" wrapText="1"/>
    </xf>
    <xf borderId="0" fillId="0" fontId="51" numFmtId="0" xfId="0" applyAlignment="1" applyFont="1">
      <alignment horizontal="left" vertical="center"/>
    </xf>
    <xf borderId="0" fillId="0" fontId="51" numFmtId="14" xfId="0" applyAlignment="1" applyFont="1" applyNumberFormat="1">
      <alignment horizontal="left" vertical="center"/>
    </xf>
  </cellXfs>
  <cellStyles count="1">
    <cellStyle xfId="0" name="Normal" builtinId="0"/>
  </cellStyles>
  <dxfs count="23">
    <dxf>
      <font>
        <color rgb="FFEEECE1"/>
      </font>
      <fill>
        <patternFill patternType="solid">
          <fgColor rgb="FFEEECE1"/>
          <bgColor rgb="FFEEECE1"/>
        </patternFill>
      </fill>
      <border/>
    </dxf>
    <dxf>
      <font>
        <color theme="0"/>
      </font>
      <fill>
        <patternFill patternType="solid">
          <fgColor theme="4"/>
          <bgColor theme="4"/>
        </patternFill>
      </fill>
      <border/>
    </dxf>
    <dxf>
      <font>
        <color theme="0"/>
      </font>
      <fill>
        <patternFill patternType="solid">
          <fgColor theme="5"/>
          <bgColor theme="5"/>
        </patternFill>
      </fill>
      <border/>
    </dxf>
    <dxf>
      <font>
        <color theme="0"/>
      </font>
      <fill>
        <patternFill patternType="solid">
          <fgColor theme="6"/>
          <bgColor theme="6"/>
        </patternFill>
      </fill>
      <border/>
    </dxf>
    <dxf>
      <font>
        <color theme="0"/>
      </font>
      <fill>
        <patternFill patternType="solid">
          <fgColor theme="7"/>
          <bgColor theme="7"/>
        </patternFill>
      </fill>
      <border/>
    </dxf>
    <dxf>
      <font>
        <color theme="0"/>
      </font>
      <fill>
        <patternFill patternType="solid">
          <fgColor theme="8"/>
          <bgColor theme="8"/>
        </patternFill>
      </fill>
      <border/>
    </dxf>
    <dxf>
      <font>
        <color theme="0"/>
      </font>
      <fill>
        <patternFill patternType="solid">
          <fgColor rgb="FF1F497D"/>
          <bgColor rgb="FF1F497D"/>
        </patternFill>
      </fill>
      <border/>
    </dxf>
    <dxf>
      <font>
        <color theme="0"/>
      </font>
      <fill>
        <patternFill patternType="solid">
          <fgColor theme="9"/>
          <bgColor theme="9"/>
        </patternFill>
      </fill>
      <border/>
    </dxf>
    <dxf>
      <font/>
      <fill>
        <patternFill patternType="solid">
          <fgColor rgb="FF92D050"/>
          <bgColor rgb="FF92D050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0"/>
          <bgColor theme="0"/>
        </patternFill>
      </fill>
      <border/>
    </dxf>
    <dxf>
      <font/>
      <fill>
        <patternFill patternType="solid">
          <fgColor rgb="FF7F7F7F"/>
          <bgColor rgb="FF7F7F7F"/>
        </patternFill>
      </fill>
      <border/>
    </dxf>
    <dxf>
      <font/>
      <fill>
        <patternFill patternType="solid">
          <fgColor rgb="FFFFC000"/>
          <bgColor rgb="FFFFC000"/>
        </patternFill>
      </fill>
      <border/>
    </dxf>
    <dxf>
      <font/>
      <fill>
        <patternFill patternType="solid">
          <fgColor rgb="FF7030A0"/>
          <bgColor rgb="FF7030A0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00B0F0"/>
          <bgColor rgb="FF00B0F0"/>
        </patternFill>
      </fill>
      <border/>
    </dxf>
    <dxf>
      <font/>
      <fill>
        <patternFill patternType="solid">
          <fgColor rgb="FFFF0000"/>
          <bgColor rgb="FFFF00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  <dxf>
      <font>
        <color rgb="FF9C6500"/>
      </font>
      <fill>
        <patternFill patternType="solid">
          <fgColor rgb="FFFFEB9C"/>
          <bgColor rgb="FFFFEB9C"/>
        </patternFill>
      </fill>
      <border/>
    </dxf>
    <dxf>
      <font>
        <b/>
        <u/>
      </font>
      <fill>
        <patternFill patternType="solid">
          <fgColor rgb="FFFF0000"/>
          <bgColor rgb="FFFF00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361950</xdr:colOff>
      <xdr:row>2</xdr:row>
      <xdr:rowOff>9525</xdr:rowOff>
    </xdr:from>
    <xdr:ext cx="28575" cy="390525"/>
    <xdr:grpSp>
      <xdr:nvGrpSpPr>
        <xdr:cNvPr id="2" name="Shape 2"/>
        <xdr:cNvGrpSpPr/>
      </xdr:nvGrpSpPr>
      <xdr:grpSpPr>
        <a:xfrm>
          <a:off x="5341238" y="3584738"/>
          <a:ext cx="9525" cy="390525"/>
          <a:chOff x="5341238" y="3584738"/>
          <a:chExt cx="9525" cy="390525"/>
        </a:xfrm>
      </xdr:grpSpPr>
      <xdr:cxnSp>
        <xdr:nvCxnSpPr>
          <xdr:cNvPr id="3" name="Shape 3"/>
          <xdr:cNvCxnSpPr/>
        </xdr:nvCxnSpPr>
        <xdr:spPr>
          <a:xfrm rot="10800000">
            <a:off x="5341238" y="3584738"/>
            <a:ext cx="9525" cy="3905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352425</xdr:colOff>
      <xdr:row>2</xdr:row>
      <xdr:rowOff>9525</xdr:rowOff>
    </xdr:from>
    <xdr:ext cx="28575" cy="390525"/>
    <xdr:grpSp>
      <xdr:nvGrpSpPr>
        <xdr:cNvPr id="2" name="Shape 2"/>
        <xdr:cNvGrpSpPr/>
      </xdr:nvGrpSpPr>
      <xdr:grpSpPr>
        <a:xfrm>
          <a:off x="5341238" y="3584738"/>
          <a:ext cx="9525" cy="390525"/>
          <a:chOff x="5341238" y="3584738"/>
          <a:chExt cx="9525" cy="390525"/>
        </a:xfrm>
      </xdr:grpSpPr>
      <xdr:cxnSp>
        <xdr:nvCxnSpPr>
          <xdr:cNvPr id="4" name="Shape 4"/>
          <xdr:cNvCxnSpPr/>
        </xdr:nvCxnSpPr>
        <xdr:spPr>
          <a:xfrm rot="10800000">
            <a:off x="5341238" y="3584738"/>
            <a:ext cx="9525" cy="3905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285750</xdr:colOff>
      <xdr:row>1</xdr:row>
      <xdr:rowOff>190500</xdr:rowOff>
    </xdr:from>
    <xdr:ext cx="28575" cy="381000"/>
    <xdr:grpSp>
      <xdr:nvGrpSpPr>
        <xdr:cNvPr id="2" name="Shape 2"/>
        <xdr:cNvGrpSpPr/>
      </xdr:nvGrpSpPr>
      <xdr:grpSpPr>
        <a:xfrm>
          <a:off x="5341238" y="3589500"/>
          <a:ext cx="9525" cy="381000"/>
          <a:chOff x="5341238" y="3589500"/>
          <a:chExt cx="9525" cy="381000"/>
        </a:xfrm>
      </xdr:grpSpPr>
      <xdr:cxnSp>
        <xdr:nvCxnSpPr>
          <xdr:cNvPr id="5" name="Shape 5"/>
          <xdr:cNvCxnSpPr/>
        </xdr:nvCxnSpPr>
        <xdr:spPr>
          <a:xfrm rot="10800000">
            <a:off x="5341238" y="3589500"/>
            <a:ext cx="9525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4</xdr:col>
      <xdr:colOff>609600</xdr:colOff>
      <xdr:row>12</xdr:row>
      <xdr:rowOff>0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5</xdr:col>
      <xdr:colOff>619125</xdr:colOff>
      <xdr:row>13</xdr:row>
      <xdr:rowOff>9525</xdr:rowOff>
    </xdr:from>
    <xdr:ext cx="38100" cy="371475"/>
    <xdr:grpSp>
      <xdr:nvGrpSpPr>
        <xdr:cNvPr id="2" name="Shape 2"/>
        <xdr:cNvGrpSpPr/>
      </xdr:nvGrpSpPr>
      <xdr:grpSpPr>
        <a:xfrm>
          <a:off x="5346000" y="3594263"/>
          <a:ext cx="0" cy="371475"/>
          <a:chOff x="5346000" y="3594263"/>
          <a:chExt cx="0" cy="371475"/>
        </a:xfrm>
      </xdr:grpSpPr>
      <xdr:cxnSp>
        <xdr:nvCxnSpPr>
          <xdr:cNvPr id="7" name="Shape 7"/>
          <xdr:cNvCxnSpPr/>
        </xdr:nvCxnSpPr>
        <xdr:spPr>
          <a:xfrm>
            <a:off x="5346000" y="3594263"/>
            <a:ext cx="0" cy="37147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4</xdr:col>
      <xdr:colOff>571500</xdr:colOff>
      <xdr:row>3</xdr:row>
      <xdr:rowOff>0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</xdr:colOff>
      <xdr:row>0</xdr:row>
      <xdr:rowOff>0</xdr:rowOff>
    </xdr:from>
    <xdr:ext cx="1352550" cy="106680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361950</xdr:colOff>
      <xdr:row>2</xdr:row>
      <xdr:rowOff>9525</xdr:rowOff>
    </xdr:from>
    <xdr:ext cx="28575" cy="390525"/>
    <xdr:grpSp>
      <xdr:nvGrpSpPr>
        <xdr:cNvPr id="2" name="Shape 2"/>
        <xdr:cNvGrpSpPr/>
      </xdr:nvGrpSpPr>
      <xdr:grpSpPr>
        <a:xfrm>
          <a:off x="5341238" y="3584738"/>
          <a:ext cx="9525" cy="390525"/>
          <a:chOff x="5341238" y="3584738"/>
          <a:chExt cx="9525" cy="390525"/>
        </a:xfrm>
      </xdr:grpSpPr>
      <xdr:cxnSp>
        <xdr:nvCxnSpPr>
          <xdr:cNvPr id="3" name="Shape 3"/>
          <xdr:cNvCxnSpPr/>
        </xdr:nvCxnSpPr>
        <xdr:spPr>
          <a:xfrm rot="10800000">
            <a:off x="5341238" y="3584738"/>
            <a:ext cx="9525" cy="3905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352425</xdr:colOff>
      <xdr:row>2</xdr:row>
      <xdr:rowOff>9525</xdr:rowOff>
    </xdr:from>
    <xdr:ext cx="28575" cy="390525"/>
    <xdr:grpSp>
      <xdr:nvGrpSpPr>
        <xdr:cNvPr id="2" name="Shape 2"/>
        <xdr:cNvGrpSpPr/>
      </xdr:nvGrpSpPr>
      <xdr:grpSpPr>
        <a:xfrm>
          <a:off x="5341238" y="3584738"/>
          <a:ext cx="9525" cy="390525"/>
          <a:chOff x="5341238" y="3584738"/>
          <a:chExt cx="9525" cy="390525"/>
        </a:xfrm>
      </xdr:grpSpPr>
      <xdr:cxnSp>
        <xdr:nvCxnSpPr>
          <xdr:cNvPr id="4" name="Shape 4"/>
          <xdr:cNvCxnSpPr/>
        </xdr:nvCxnSpPr>
        <xdr:spPr>
          <a:xfrm rot="10800000">
            <a:off x="5341238" y="3584738"/>
            <a:ext cx="9525" cy="3905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12</xdr:col>
      <xdr:colOff>285750</xdr:colOff>
      <xdr:row>1</xdr:row>
      <xdr:rowOff>190500</xdr:rowOff>
    </xdr:from>
    <xdr:ext cx="28575" cy="381000"/>
    <xdr:grpSp>
      <xdr:nvGrpSpPr>
        <xdr:cNvPr id="2" name="Shape 2"/>
        <xdr:cNvGrpSpPr/>
      </xdr:nvGrpSpPr>
      <xdr:grpSpPr>
        <a:xfrm>
          <a:off x="5341238" y="3589500"/>
          <a:ext cx="9525" cy="381000"/>
          <a:chOff x="5341238" y="3589500"/>
          <a:chExt cx="9525" cy="381000"/>
        </a:xfrm>
      </xdr:grpSpPr>
      <xdr:cxnSp>
        <xdr:nvCxnSpPr>
          <xdr:cNvPr id="5" name="Shape 5"/>
          <xdr:cNvCxnSpPr/>
        </xdr:nvCxnSpPr>
        <xdr:spPr>
          <a:xfrm rot="10800000">
            <a:off x="5341238" y="3589500"/>
            <a:ext cx="9525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5</xdr:col>
      <xdr:colOff>609600</xdr:colOff>
      <xdr:row>12</xdr:row>
      <xdr:rowOff>0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6</xdr:col>
      <xdr:colOff>619125</xdr:colOff>
      <xdr:row>13</xdr:row>
      <xdr:rowOff>9525</xdr:rowOff>
    </xdr:from>
    <xdr:ext cx="38100" cy="371475"/>
    <xdr:grpSp>
      <xdr:nvGrpSpPr>
        <xdr:cNvPr id="2" name="Shape 2"/>
        <xdr:cNvGrpSpPr/>
      </xdr:nvGrpSpPr>
      <xdr:grpSpPr>
        <a:xfrm>
          <a:off x="5346000" y="3594263"/>
          <a:ext cx="0" cy="371475"/>
          <a:chOff x="5346000" y="3594263"/>
          <a:chExt cx="0" cy="371475"/>
        </a:xfrm>
      </xdr:grpSpPr>
      <xdr:cxnSp>
        <xdr:nvCxnSpPr>
          <xdr:cNvPr id="7" name="Shape 7"/>
          <xdr:cNvCxnSpPr/>
        </xdr:nvCxnSpPr>
        <xdr:spPr>
          <a:xfrm>
            <a:off x="5346000" y="3594263"/>
            <a:ext cx="0" cy="37147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5</xdr:col>
      <xdr:colOff>571500</xdr:colOff>
      <xdr:row>3</xdr:row>
      <xdr:rowOff>0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666750</xdr:colOff>
      <xdr:row>11</xdr:row>
      <xdr:rowOff>180975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6</xdr:col>
      <xdr:colOff>628650</xdr:colOff>
      <xdr:row>12</xdr:row>
      <xdr:rowOff>180975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7</xdr:col>
      <xdr:colOff>371475</xdr:colOff>
      <xdr:row>2</xdr:row>
      <xdr:rowOff>9525</xdr:rowOff>
    </xdr:from>
    <xdr:ext cx="28575" cy="390525"/>
    <xdr:grpSp>
      <xdr:nvGrpSpPr>
        <xdr:cNvPr id="2" name="Shape 2"/>
        <xdr:cNvGrpSpPr/>
      </xdr:nvGrpSpPr>
      <xdr:grpSpPr>
        <a:xfrm>
          <a:off x="5341238" y="3584738"/>
          <a:ext cx="9525" cy="390525"/>
          <a:chOff x="5341238" y="3584738"/>
          <a:chExt cx="9525" cy="390525"/>
        </a:xfrm>
      </xdr:grpSpPr>
      <xdr:cxnSp>
        <xdr:nvCxnSpPr>
          <xdr:cNvPr id="3" name="Shape 3"/>
          <xdr:cNvCxnSpPr/>
        </xdr:nvCxnSpPr>
        <xdr:spPr>
          <a:xfrm rot="10800000">
            <a:off x="5341238" y="3584738"/>
            <a:ext cx="9525" cy="3905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323850</xdr:colOff>
      <xdr:row>2</xdr:row>
      <xdr:rowOff>0</xdr:rowOff>
    </xdr:from>
    <xdr:ext cx="28575" cy="390525"/>
    <xdr:grpSp>
      <xdr:nvGrpSpPr>
        <xdr:cNvPr id="2" name="Shape 2"/>
        <xdr:cNvGrpSpPr/>
      </xdr:nvGrpSpPr>
      <xdr:grpSpPr>
        <a:xfrm>
          <a:off x="5341238" y="3584738"/>
          <a:ext cx="9525" cy="390525"/>
          <a:chOff x="5341238" y="3584738"/>
          <a:chExt cx="9525" cy="390525"/>
        </a:xfrm>
      </xdr:grpSpPr>
      <xdr:cxnSp>
        <xdr:nvCxnSpPr>
          <xdr:cNvPr id="4" name="Shape 4"/>
          <xdr:cNvCxnSpPr/>
        </xdr:nvCxnSpPr>
        <xdr:spPr>
          <a:xfrm rot="10800000">
            <a:off x="5341238" y="3584738"/>
            <a:ext cx="9525" cy="3905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12</xdr:col>
      <xdr:colOff>342900</xdr:colOff>
      <xdr:row>2</xdr:row>
      <xdr:rowOff>9525</xdr:rowOff>
    </xdr:from>
    <xdr:ext cx="38100" cy="352425"/>
    <xdr:grpSp>
      <xdr:nvGrpSpPr>
        <xdr:cNvPr id="2" name="Shape 2"/>
        <xdr:cNvGrpSpPr/>
      </xdr:nvGrpSpPr>
      <xdr:grpSpPr>
        <a:xfrm>
          <a:off x="5346000" y="3603788"/>
          <a:ext cx="0" cy="352425"/>
          <a:chOff x="5346000" y="3603788"/>
          <a:chExt cx="0" cy="352425"/>
        </a:xfrm>
      </xdr:grpSpPr>
      <xdr:cxnSp>
        <xdr:nvCxnSpPr>
          <xdr:cNvPr id="8" name="Shape 8"/>
          <xdr:cNvCxnSpPr/>
        </xdr:nvCxnSpPr>
        <xdr:spPr>
          <a:xfrm rot="10800000">
            <a:off x="5346000" y="3603788"/>
            <a:ext cx="0" cy="3524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5</xdr:col>
      <xdr:colOff>571500</xdr:colOff>
      <xdr:row>3</xdr:row>
      <xdr:rowOff>0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609600</xdr:colOff>
      <xdr:row>12</xdr:row>
      <xdr:rowOff>0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6</xdr:col>
      <xdr:colOff>628650</xdr:colOff>
      <xdr:row>12</xdr:row>
      <xdr:rowOff>180975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7</xdr:col>
      <xdr:colOff>371475</xdr:colOff>
      <xdr:row>2</xdr:row>
      <xdr:rowOff>9525</xdr:rowOff>
    </xdr:from>
    <xdr:ext cx="28575" cy="390525"/>
    <xdr:grpSp>
      <xdr:nvGrpSpPr>
        <xdr:cNvPr id="2" name="Shape 2"/>
        <xdr:cNvGrpSpPr/>
      </xdr:nvGrpSpPr>
      <xdr:grpSpPr>
        <a:xfrm>
          <a:off x="5341238" y="3584738"/>
          <a:ext cx="9525" cy="390525"/>
          <a:chOff x="5341238" y="3584738"/>
          <a:chExt cx="9525" cy="390525"/>
        </a:xfrm>
      </xdr:grpSpPr>
      <xdr:cxnSp>
        <xdr:nvCxnSpPr>
          <xdr:cNvPr id="3" name="Shape 3"/>
          <xdr:cNvCxnSpPr/>
        </xdr:nvCxnSpPr>
        <xdr:spPr>
          <a:xfrm rot="10800000">
            <a:off x="5341238" y="3584738"/>
            <a:ext cx="9525" cy="3905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323850</xdr:colOff>
      <xdr:row>2</xdr:row>
      <xdr:rowOff>0</xdr:rowOff>
    </xdr:from>
    <xdr:ext cx="28575" cy="390525"/>
    <xdr:grpSp>
      <xdr:nvGrpSpPr>
        <xdr:cNvPr id="2" name="Shape 2"/>
        <xdr:cNvGrpSpPr/>
      </xdr:nvGrpSpPr>
      <xdr:grpSpPr>
        <a:xfrm>
          <a:off x="5341238" y="3584738"/>
          <a:ext cx="9525" cy="390525"/>
          <a:chOff x="5341238" y="3584738"/>
          <a:chExt cx="9525" cy="390525"/>
        </a:xfrm>
      </xdr:grpSpPr>
      <xdr:cxnSp>
        <xdr:nvCxnSpPr>
          <xdr:cNvPr id="4" name="Shape 4"/>
          <xdr:cNvCxnSpPr/>
        </xdr:nvCxnSpPr>
        <xdr:spPr>
          <a:xfrm rot="10800000">
            <a:off x="5341238" y="3584738"/>
            <a:ext cx="9525" cy="3905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12</xdr:col>
      <xdr:colOff>342900</xdr:colOff>
      <xdr:row>2</xdr:row>
      <xdr:rowOff>9525</xdr:rowOff>
    </xdr:from>
    <xdr:ext cx="38100" cy="352425"/>
    <xdr:grpSp>
      <xdr:nvGrpSpPr>
        <xdr:cNvPr id="2" name="Shape 2"/>
        <xdr:cNvGrpSpPr/>
      </xdr:nvGrpSpPr>
      <xdr:grpSpPr>
        <a:xfrm>
          <a:off x="5346000" y="3603788"/>
          <a:ext cx="0" cy="352425"/>
          <a:chOff x="5346000" y="3603788"/>
          <a:chExt cx="0" cy="352425"/>
        </a:xfrm>
      </xdr:grpSpPr>
      <xdr:cxnSp>
        <xdr:nvCxnSpPr>
          <xdr:cNvPr id="8" name="Shape 8"/>
          <xdr:cNvCxnSpPr/>
        </xdr:nvCxnSpPr>
        <xdr:spPr>
          <a:xfrm rot="10800000">
            <a:off x="5346000" y="3603788"/>
            <a:ext cx="0" cy="3524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5</xdr:col>
      <xdr:colOff>571500</xdr:colOff>
      <xdr:row>3</xdr:row>
      <xdr:rowOff>0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7</xdr:col>
      <xdr:colOff>361950</xdr:colOff>
      <xdr:row>2</xdr:row>
      <xdr:rowOff>9525</xdr:rowOff>
    </xdr:from>
    <xdr:ext cx="28575" cy="390525"/>
    <xdr:grpSp>
      <xdr:nvGrpSpPr>
        <xdr:cNvPr id="2" name="Shape 2"/>
        <xdr:cNvGrpSpPr/>
      </xdr:nvGrpSpPr>
      <xdr:grpSpPr>
        <a:xfrm>
          <a:off x="5341238" y="3584738"/>
          <a:ext cx="9525" cy="390525"/>
          <a:chOff x="5341238" y="3584738"/>
          <a:chExt cx="9525" cy="390525"/>
        </a:xfrm>
      </xdr:grpSpPr>
      <xdr:cxnSp>
        <xdr:nvCxnSpPr>
          <xdr:cNvPr id="3" name="Shape 3"/>
          <xdr:cNvCxnSpPr/>
        </xdr:nvCxnSpPr>
        <xdr:spPr>
          <a:xfrm rot="10800000">
            <a:off x="5341238" y="3584738"/>
            <a:ext cx="9525" cy="3905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5</xdr:col>
      <xdr:colOff>609600</xdr:colOff>
      <xdr:row>12</xdr:row>
      <xdr:rowOff>0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5</xdr:col>
      <xdr:colOff>571500</xdr:colOff>
      <xdr:row>3</xdr:row>
      <xdr:rowOff>0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361950</xdr:colOff>
      <xdr:row>2</xdr:row>
      <xdr:rowOff>9525</xdr:rowOff>
    </xdr:from>
    <xdr:ext cx="28575" cy="390525"/>
    <xdr:grpSp>
      <xdr:nvGrpSpPr>
        <xdr:cNvPr id="2" name="Shape 2"/>
        <xdr:cNvGrpSpPr/>
      </xdr:nvGrpSpPr>
      <xdr:grpSpPr>
        <a:xfrm>
          <a:off x="5341238" y="3584738"/>
          <a:ext cx="9525" cy="390525"/>
          <a:chOff x="5341238" y="3584738"/>
          <a:chExt cx="9525" cy="390525"/>
        </a:xfrm>
      </xdr:grpSpPr>
      <xdr:cxnSp>
        <xdr:nvCxnSpPr>
          <xdr:cNvPr id="3" name="Shape 3"/>
          <xdr:cNvCxnSpPr/>
        </xdr:nvCxnSpPr>
        <xdr:spPr>
          <a:xfrm rot="10800000">
            <a:off x="5341238" y="3584738"/>
            <a:ext cx="9525" cy="3905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352425</xdr:colOff>
      <xdr:row>2</xdr:row>
      <xdr:rowOff>9525</xdr:rowOff>
    </xdr:from>
    <xdr:ext cx="28575" cy="390525"/>
    <xdr:grpSp>
      <xdr:nvGrpSpPr>
        <xdr:cNvPr id="2" name="Shape 2"/>
        <xdr:cNvGrpSpPr/>
      </xdr:nvGrpSpPr>
      <xdr:grpSpPr>
        <a:xfrm>
          <a:off x="5341238" y="3584738"/>
          <a:ext cx="9525" cy="390525"/>
          <a:chOff x="5341238" y="3584738"/>
          <a:chExt cx="9525" cy="390525"/>
        </a:xfrm>
      </xdr:grpSpPr>
      <xdr:cxnSp>
        <xdr:nvCxnSpPr>
          <xdr:cNvPr id="4" name="Shape 4"/>
          <xdr:cNvCxnSpPr/>
        </xdr:nvCxnSpPr>
        <xdr:spPr>
          <a:xfrm rot="10800000">
            <a:off x="5341238" y="3584738"/>
            <a:ext cx="9525" cy="3905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285750</xdr:colOff>
      <xdr:row>1</xdr:row>
      <xdr:rowOff>190500</xdr:rowOff>
    </xdr:from>
    <xdr:ext cx="28575" cy="381000"/>
    <xdr:grpSp>
      <xdr:nvGrpSpPr>
        <xdr:cNvPr id="2" name="Shape 2"/>
        <xdr:cNvGrpSpPr/>
      </xdr:nvGrpSpPr>
      <xdr:grpSpPr>
        <a:xfrm>
          <a:off x="5341238" y="3589500"/>
          <a:ext cx="9525" cy="381000"/>
          <a:chOff x="5341238" y="3589500"/>
          <a:chExt cx="9525" cy="381000"/>
        </a:xfrm>
      </xdr:grpSpPr>
      <xdr:cxnSp>
        <xdr:nvCxnSpPr>
          <xdr:cNvPr id="5" name="Shape 5"/>
          <xdr:cNvCxnSpPr/>
        </xdr:nvCxnSpPr>
        <xdr:spPr>
          <a:xfrm rot="10800000">
            <a:off x="5341238" y="3589500"/>
            <a:ext cx="9525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4</xdr:col>
      <xdr:colOff>609600</xdr:colOff>
      <xdr:row>12</xdr:row>
      <xdr:rowOff>0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5</xdr:col>
      <xdr:colOff>619125</xdr:colOff>
      <xdr:row>13</xdr:row>
      <xdr:rowOff>9525</xdr:rowOff>
    </xdr:from>
    <xdr:ext cx="38100" cy="371475"/>
    <xdr:grpSp>
      <xdr:nvGrpSpPr>
        <xdr:cNvPr id="2" name="Shape 2"/>
        <xdr:cNvGrpSpPr/>
      </xdr:nvGrpSpPr>
      <xdr:grpSpPr>
        <a:xfrm>
          <a:off x="5346000" y="3594263"/>
          <a:ext cx="0" cy="371475"/>
          <a:chOff x="5346000" y="3594263"/>
          <a:chExt cx="0" cy="371475"/>
        </a:xfrm>
      </xdr:grpSpPr>
      <xdr:cxnSp>
        <xdr:nvCxnSpPr>
          <xdr:cNvPr id="7" name="Shape 7"/>
          <xdr:cNvCxnSpPr/>
        </xdr:nvCxnSpPr>
        <xdr:spPr>
          <a:xfrm>
            <a:off x="5346000" y="3594263"/>
            <a:ext cx="0" cy="37147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4</xdr:col>
      <xdr:colOff>571500</xdr:colOff>
      <xdr:row>3</xdr:row>
      <xdr:rowOff>0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609600</xdr:colOff>
      <xdr:row>12</xdr:row>
      <xdr:rowOff>0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5</xdr:col>
      <xdr:colOff>628650</xdr:colOff>
      <xdr:row>12</xdr:row>
      <xdr:rowOff>180975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6</xdr:col>
      <xdr:colOff>371475</xdr:colOff>
      <xdr:row>2</xdr:row>
      <xdr:rowOff>9525</xdr:rowOff>
    </xdr:from>
    <xdr:ext cx="28575" cy="390525"/>
    <xdr:grpSp>
      <xdr:nvGrpSpPr>
        <xdr:cNvPr id="2" name="Shape 2"/>
        <xdr:cNvGrpSpPr/>
      </xdr:nvGrpSpPr>
      <xdr:grpSpPr>
        <a:xfrm>
          <a:off x="5341238" y="3584738"/>
          <a:ext cx="9525" cy="390525"/>
          <a:chOff x="5341238" y="3584738"/>
          <a:chExt cx="9525" cy="390525"/>
        </a:xfrm>
      </xdr:grpSpPr>
      <xdr:cxnSp>
        <xdr:nvCxnSpPr>
          <xdr:cNvPr id="3" name="Shape 3"/>
          <xdr:cNvCxnSpPr/>
        </xdr:nvCxnSpPr>
        <xdr:spPr>
          <a:xfrm rot="10800000">
            <a:off x="5341238" y="3584738"/>
            <a:ext cx="9525" cy="3905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323850</xdr:colOff>
      <xdr:row>2</xdr:row>
      <xdr:rowOff>0</xdr:rowOff>
    </xdr:from>
    <xdr:ext cx="28575" cy="390525"/>
    <xdr:grpSp>
      <xdr:nvGrpSpPr>
        <xdr:cNvPr id="2" name="Shape 2"/>
        <xdr:cNvGrpSpPr/>
      </xdr:nvGrpSpPr>
      <xdr:grpSpPr>
        <a:xfrm>
          <a:off x="5341238" y="3584738"/>
          <a:ext cx="9525" cy="390525"/>
          <a:chOff x="5341238" y="3584738"/>
          <a:chExt cx="9525" cy="390525"/>
        </a:xfrm>
      </xdr:grpSpPr>
      <xdr:cxnSp>
        <xdr:nvCxnSpPr>
          <xdr:cNvPr id="4" name="Shape 4"/>
          <xdr:cNvCxnSpPr/>
        </xdr:nvCxnSpPr>
        <xdr:spPr>
          <a:xfrm rot="10800000">
            <a:off x="5341238" y="3584738"/>
            <a:ext cx="9525" cy="3905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342900</xdr:colOff>
      <xdr:row>2</xdr:row>
      <xdr:rowOff>9525</xdr:rowOff>
    </xdr:from>
    <xdr:ext cx="38100" cy="352425"/>
    <xdr:grpSp>
      <xdr:nvGrpSpPr>
        <xdr:cNvPr id="2" name="Shape 2"/>
        <xdr:cNvGrpSpPr/>
      </xdr:nvGrpSpPr>
      <xdr:grpSpPr>
        <a:xfrm>
          <a:off x="5346000" y="3603788"/>
          <a:ext cx="0" cy="352425"/>
          <a:chOff x="5346000" y="3603788"/>
          <a:chExt cx="0" cy="352425"/>
        </a:xfrm>
      </xdr:grpSpPr>
      <xdr:cxnSp>
        <xdr:nvCxnSpPr>
          <xdr:cNvPr id="8" name="Shape 8"/>
          <xdr:cNvCxnSpPr/>
        </xdr:nvCxnSpPr>
        <xdr:spPr>
          <a:xfrm rot="10800000">
            <a:off x="5346000" y="3603788"/>
            <a:ext cx="0" cy="352425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4</xdr:col>
      <xdr:colOff>571500</xdr:colOff>
      <xdr:row>3</xdr:row>
      <xdr:rowOff>0</xdr:rowOff>
    </xdr:from>
    <xdr:ext cx="38100" cy="381000"/>
    <xdr:grpSp>
      <xdr:nvGrpSpPr>
        <xdr:cNvPr id="2" name="Shape 2"/>
        <xdr:cNvGrpSpPr/>
      </xdr:nvGrpSpPr>
      <xdr:grpSpPr>
        <a:xfrm>
          <a:off x="5346000" y="3589500"/>
          <a:ext cx="0" cy="381000"/>
          <a:chOff x="5346000" y="3589500"/>
          <a:chExt cx="0" cy="381000"/>
        </a:xfrm>
      </xdr:grpSpPr>
      <xdr:cxnSp>
        <xdr:nvCxnSpPr>
          <xdr:cNvPr id="6" name="Shape 6"/>
          <xdr:cNvCxnSpPr/>
        </xdr:nvCxnSpPr>
        <xdr:spPr>
          <a:xfrm>
            <a:off x="5346000" y="3589500"/>
            <a:ext cx="0" cy="381000"/>
          </a:xfrm>
          <a:prstGeom prst="straightConnector1">
            <a:avLst/>
          </a:prstGeom>
          <a:noFill/>
          <a:ln cap="flat" cmpd="sng" w="9525">
            <a:solidFill>
              <a:srgbClr val="45A9C4"/>
            </a:solidFill>
            <a:prstDash val="solid"/>
            <a:round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 fitToPage="1"/>
  </sheetPr>
  <sheetViews>
    <sheetView showGridLines="0" workbookViewId="0"/>
  </sheetViews>
  <sheetFormatPr customHeight="1" defaultColWidth="12.63" defaultRowHeight="15.0"/>
  <cols>
    <col customWidth="1" min="1" max="1" width="1.5"/>
    <col customWidth="1" min="2" max="8" width="23.13"/>
    <col customWidth="1" min="9" max="26" width="7.75"/>
  </cols>
  <sheetData>
    <row r="1" ht="11.25" customHeight="1">
      <c r="A1" s="1"/>
      <c r="B1" s="2"/>
      <c r="C1" s="3"/>
      <c r="D1" s="3"/>
      <c r="E1" s="3"/>
      <c r="F1" s="4"/>
      <c r="G1" s="5"/>
      <c r="H1" s="6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7.75" customHeight="1">
      <c r="A2" s="1"/>
      <c r="B2" s="7" t="str">
        <f>UPPER('Appointment Calendar'!MonthToDisplay)</f>
        <v>OCTOBER</v>
      </c>
      <c r="C2" s="8"/>
      <c r="D2" s="9" t="s">
        <v>0</v>
      </c>
      <c r="E2" s="10"/>
      <c r="F2" s="11"/>
      <c r="G2" s="12" t="s">
        <v>1</v>
      </c>
      <c r="H2" s="13" t="s">
        <v>2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1.25" customHeight="1">
      <c r="A3" s="1"/>
      <c r="B3" s="14"/>
      <c r="C3" s="15"/>
      <c r="D3" s="16"/>
      <c r="F3" s="17"/>
      <c r="G3" s="18" t="s">
        <v>3</v>
      </c>
      <c r="H3" s="19">
        <v>2017.0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1.25" customHeight="1">
      <c r="A4" s="1"/>
      <c r="B4" s="20">
        <f>'Appointment Calendar'!YearToDisplay</f>
        <v>2017</v>
      </c>
      <c r="C4" s="8"/>
      <c r="D4" s="16"/>
      <c r="F4" s="17"/>
      <c r="G4" s="21"/>
      <c r="H4" s="2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7.75" customHeight="1">
      <c r="A5" s="1"/>
      <c r="B5" s="14"/>
      <c r="C5" s="15"/>
      <c r="D5" s="23"/>
      <c r="E5" s="24"/>
      <c r="F5" s="25"/>
      <c r="G5" s="12" t="s">
        <v>4</v>
      </c>
      <c r="H5" s="26" t="s">
        <v>5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6.5" customHeight="1">
      <c r="A6" s="1"/>
      <c r="B6" s="27"/>
      <c r="C6" s="28"/>
      <c r="D6" s="28"/>
      <c r="E6" s="28"/>
      <c r="F6" s="29" t="s">
        <v>6</v>
      </c>
      <c r="G6" s="30" t="str">
        <f t="array" ref="G6">IF(ISERROR(INDEX(calendar,ndx+0,1)),"CHECK SPELLING OF MONTH AND DAY","")</f>
        <v>CHECK SPELLING OF MONTH AND DAY</v>
      </c>
      <c r="H6" s="3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33.0" customHeight="1">
      <c r="A7" s="1"/>
      <c r="B7" s="32" t="str">
        <f t="shared" ref="B7:H7" si="1">TEXT(B8,"aaaa")</f>
        <v/>
      </c>
      <c r="C7" s="33" t="str">
        <f t="shared" si="1"/>
        <v/>
      </c>
      <c r="D7" s="33" t="str">
        <f t="shared" si="1"/>
        <v/>
      </c>
      <c r="E7" s="33" t="str">
        <f t="shared" si="1"/>
        <v/>
      </c>
      <c r="F7" s="33" t="str">
        <f t="shared" si="1"/>
        <v/>
      </c>
      <c r="G7" s="33" t="str">
        <f t="shared" si="1"/>
        <v/>
      </c>
      <c r="H7" s="34" t="str">
        <f t="shared" si="1"/>
        <v/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8.75" customHeight="1">
      <c r="A8" s="1"/>
      <c r="B8" s="35" t="str">
        <f t="array" ref="B8">IFERROR(INDEX(calendar,ndx+0,1),"")</f>
        <v/>
      </c>
      <c r="C8" s="35" t="str">
        <f t="array" ref="C8">IFERROR(INDEX(calendar,ndx+0,2),"")</f>
        <v/>
      </c>
      <c r="D8" s="35" t="str">
        <f t="array" ref="D8">IFERROR(INDEX(calendar,ndx+0,3),"")</f>
        <v/>
      </c>
      <c r="E8" s="35" t="str">
        <f t="array" ref="E8">IFERROR(INDEX(calendar,ndx+0,4),"")</f>
        <v/>
      </c>
      <c r="F8" s="35" t="str">
        <f t="array" ref="F8">IFERROR(INDEX(calendar,ndx+0,5),"")</f>
        <v/>
      </c>
      <c r="G8" s="35" t="str">
        <f t="array" ref="G8">IFERROR(INDEX(calendar,ndx+0,6),"")</f>
        <v/>
      </c>
      <c r="H8" s="35" t="str">
        <f t="array" ref="H8">IFERROR(INDEX(calendar,ndx+0,7),"")</f>
        <v/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75" customHeight="1">
      <c r="A9" s="1"/>
      <c r="B9" s="36" t="str">
        <f t="array" ref="B9">IFERROR(INDEX('Patient Appointment List'!$B$4:$H$301,SMALL(IF(Dates=B$8,ROW(Dates)),ROW(1:1))-TableRowStart,4),"")</f>
        <v/>
      </c>
      <c r="C9" s="36" t="str">
        <f t="array" ref="C9">IFERROR(INDEX('Patient Appointment List'!$B$4:$H$301,SMALL(IF(Dates=C$8,ROW(Dates)),ROW(1:1))-TableRowStart,4),"")</f>
        <v/>
      </c>
      <c r="D9" s="36" t="str">
        <f t="array" ref="D9">IFERROR(INDEX('Patient Appointment List'!$B$4:$H$301,SMALL(IF(Dates=D$8,ROW(Dates)),ROW(1:1))-TableRowStart,4),"")</f>
        <v/>
      </c>
      <c r="E9" s="36" t="str">
        <f t="array" ref="E9">IFERROR(INDEX('Patient Appointment List'!$B$4:$H$301,SMALL(IF(Dates=E$8,ROW(Dates)),ROW(1:1))-TableRowStart,4),"")</f>
        <v/>
      </c>
      <c r="F9" s="36" t="str">
        <f t="array" ref="F9">IFERROR(INDEX('Patient Appointment List'!$B$4:$H$301,SMALL(IF(Dates=F$8,ROW(Dates)),ROW(1:1))-TableRowStart,4),"")</f>
        <v/>
      </c>
      <c r="G9" s="36" t="str">
        <f t="array" ref="G9">IFERROR(INDEX('Patient Appointment List'!$B$4:$H$301,SMALL(IF(Dates=G$8,ROW(Dates)),ROW(1:1))-TableRowStart,4),"")</f>
        <v/>
      </c>
      <c r="H9" s="36" t="str">
        <f t="array" ref="H9">IFERROR(INDEX('Patient Appointment List'!$B$4:$H$301,SMALL(IF(Dates=H$8,ROW(Dates)),ROW(1:1))-TableRowStart,4),"")</f>
        <v/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8.75" customHeight="1">
      <c r="A10" s="1"/>
      <c r="B10" s="36" t="str">
        <f t="array" ref="B10">IFERROR(INDEX('Patient Appointment List'!$B$4:$H$301,SMALL(IF(Dates=B$8,ROW(Dates)),ROW(2:2))-TableRowStart,4),"")</f>
        <v/>
      </c>
      <c r="C10" s="36" t="str">
        <f t="array" ref="C10">IFERROR(INDEX('Patient Appointment List'!$B$4:$H$301,SMALL(IF(Dates=C$8,ROW(Dates)),ROW(2:2))-TableRowStart,4),"")</f>
        <v/>
      </c>
      <c r="D10" s="36" t="str">
        <f t="array" ref="D10">IFERROR(INDEX('Patient Appointment List'!$B$4:$H$301,SMALL(IF(Dates=D$8,ROW(Dates)),ROW(2:2))-TableRowStart,4),"")</f>
        <v/>
      </c>
      <c r="E10" s="36" t="str">
        <f t="array" ref="E10">IFERROR(INDEX('Patient Appointment List'!$B$4:$H$301,SMALL(IF(Dates=E$8,ROW(Dates)),ROW(2:2))-TableRowStart,4),"")</f>
        <v/>
      </c>
      <c r="F10" s="36" t="str">
        <f t="array" ref="F10">IFERROR(INDEX('Patient Appointment List'!$B$4:$H$301,SMALL(IF(Dates=F$8,ROW(Dates)),ROW(2:2))-TableRowStart,4),"")</f>
        <v/>
      </c>
      <c r="G10" s="36" t="str">
        <f t="array" ref="G10">IFERROR(INDEX('Patient Appointment List'!$B$4:$H$301,SMALL(IF(Dates=G$8,ROW(Dates)),ROW(2:2))-TableRowStart,4),"")</f>
        <v/>
      </c>
      <c r="H10" s="36" t="str">
        <f t="array" ref="H10">IFERROR(INDEX('Patient Appointment List'!$B$4:$H$301,SMALL(IF(Dates=H$8,ROW(Dates)),ROW(2:2))-TableRowStart,4),"")</f>
        <v/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8.75" customHeight="1">
      <c r="A11" s="1"/>
      <c r="B11" s="36" t="str">
        <f t="array" ref="B11">IFERROR(INDEX('Patient Appointment List'!$B$4:$H$301,SMALL(IF(Dates=B$8,ROW(Dates)),ROW(3:3))-TableRowStart,4),"")</f>
        <v/>
      </c>
      <c r="C11" s="36" t="str">
        <f t="array" ref="C11">IFERROR(INDEX('Patient Appointment List'!$B$4:$H$301,SMALL(IF(Dates=C$8,ROW(Dates)),ROW(3:3))-TableRowStart,4),"")</f>
        <v/>
      </c>
      <c r="D11" s="36" t="str">
        <f t="array" ref="D11">IFERROR(INDEX('Patient Appointment List'!$B$4:$H$301,SMALL(IF(Dates=D$8,ROW(Dates)),ROW(3:3))-TableRowStart,4),"")</f>
        <v/>
      </c>
      <c r="E11" s="36" t="str">
        <f t="array" ref="E11">IFERROR(INDEX('Patient Appointment List'!$B$4:$H$301,SMALL(IF(Dates=E$8,ROW(Dates)),ROW(3:3))-TableRowStart,4),"")</f>
        <v/>
      </c>
      <c r="F11" s="36" t="str">
        <f t="array" ref="F11">IFERROR(INDEX('Patient Appointment List'!$B$4:$H$301,SMALL(IF(Dates=F$8,ROW(Dates)),ROW(3:3))-TableRowStart,4),"")</f>
        <v/>
      </c>
      <c r="G11" s="36" t="str">
        <f t="array" ref="G11">IFERROR(INDEX('Patient Appointment List'!$B$4:$H$301,SMALL(IF(Dates=G$8,ROW(Dates)),ROW(3:3))-TableRowStart,4),"")</f>
        <v/>
      </c>
      <c r="H11" s="36" t="str">
        <f t="array" ref="H11">IFERROR(INDEX('Patient Appointment List'!$B$4:$H$301,SMALL(IF(Dates=H$8,ROW(Dates)),ROW(3:3))-TableRowStart,4),"")</f>
        <v/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8.75" customHeight="1">
      <c r="A12" s="1"/>
      <c r="B12" s="37" t="str">
        <f t="array" ref="B12">IFERROR(INDEX('Patient Appointment List'!$B$4:$H$301,SMALL(IF(Dates=B$8,ROW(Dates)),ROW(4:4))-TableRowStart,4),"")</f>
        <v/>
      </c>
      <c r="C12" s="37" t="str">
        <f t="array" ref="C12">IFERROR(INDEX('Patient Appointment List'!$B$4:$H$301,SMALL(IF(Dates=C$8,ROW(Dates)),ROW(4:4))-TableRowStart,4),"")</f>
        <v/>
      </c>
      <c r="D12" s="37" t="str">
        <f t="array" ref="D12">IFERROR(INDEX('Patient Appointment List'!$B$4:$H$301,SMALL(IF(Dates=D$8,ROW(Dates)),ROW(4:4))-TableRowStart,4),"")</f>
        <v/>
      </c>
      <c r="E12" s="37" t="str">
        <f t="array" ref="E12">IFERROR(INDEX('Patient Appointment List'!$B$4:$H$301,SMALL(IF(Dates=E$8,ROW(Dates)),ROW(4:4))-TableRowStart,4),"")</f>
        <v/>
      </c>
      <c r="F12" s="37" t="str">
        <f t="array" ref="F12">IFERROR(INDEX('Patient Appointment List'!$B$4:$H$301,SMALL(IF(Dates=F$8,ROW(Dates)),ROW(4:4))-TableRowStart,4),"")</f>
        <v/>
      </c>
      <c r="G12" s="37" t="str">
        <f t="array" ref="G12">IFERROR(INDEX('Patient Appointment List'!$B$4:$H$301,SMALL(IF(Dates=G$8,ROW(Dates)),ROW(4:4))-TableRowStart,4),"")</f>
        <v/>
      </c>
      <c r="H12" s="37" t="str">
        <f t="array" ref="H12">IFERROR(INDEX('Patient Appointment List'!$B$4:$H$301,SMALL(IF(Dates=H$8,ROW(Dates)),ROW(4:4))-TableRowStart,4),"")</f>
        <v/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8.75" customHeight="1">
      <c r="A13" s="1"/>
      <c r="B13" s="35" t="str">
        <f t="array" ref="B13">IFERROR(INDEX(calendar,ndx+1,1),"")</f>
        <v/>
      </c>
      <c r="C13" s="35" t="str">
        <f t="array" ref="C13">IFERROR(INDEX(calendar,ndx+1,2),"")</f>
        <v/>
      </c>
      <c r="D13" s="35" t="str">
        <f t="array" ref="D13">IFERROR(INDEX(calendar,ndx+1,3),"")</f>
        <v/>
      </c>
      <c r="E13" s="35" t="str">
        <f t="array" ref="E13">IFERROR(INDEX(calendar,ndx+1,4),"")</f>
        <v/>
      </c>
      <c r="F13" s="35" t="str">
        <f t="array" ref="F13">IFERROR(INDEX(calendar,ndx+1,5),"")</f>
        <v/>
      </c>
      <c r="G13" s="35" t="str">
        <f t="array" ref="G13">IFERROR(INDEX(calendar,ndx+1,6),"")</f>
        <v/>
      </c>
      <c r="H13" s="35" t="str">
        <f t="array" ref="H13">IFERROR(INDEX(calendar,ndx+1,7),"")</f>
        <v/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8.75" customHeight="1">
      <c r="A14" s="1"/>
      <c r="B14" s="36" t="str">
        <f t="array" ref="B14">IFERROR(INDEX('Patient Appointment List'!$B$4:$H$301,SMALL(IF(Dates=B$13,ROW(Dates)),ROW(1:1))-TableRowStart,4),"")</f>
        <v/>
      </c>
      <c r="C14" s="36" t="str">
        <f t="array" ref="C14">IFERROR(INDEX('Patient Appointment List'!$B$4:$H$301,SMALL(IF(Dates=C$13,ROW(Dates)),ROW(1:1))-TableRowStart,4),"")</f>
        <v/>
      </c>
      <c r="D14" s="36" t="str">
        <f t="array" ref="D14">IFERROR(INDEX('Patient Appointment List'!$B$4:$H$301,SMALL(IF(Dates=D$13,ROW(Dates)),ROW(1:1))-TableRowStart,4),"")</f>
        <v/>
      </c>
      <c r="E14" s="36" t="str">
        <f t="array" ref="E14">IFERROR(INDEX('Patient Appointment List'!$B$4:$H$301,SMALL(IF(Dates=E$13,ROW(Dates)),ROW(1:1))-TableRowStart,4),"")</f>
        <v/>
      </c>
      <c r="F14" s="36" t="str">
        <f t="array" ref="F14">IFERROR(INDEX('Patient Appointment List'!$B$4:$H$301,SMALL(IF(Dates=F$13,ROW(Dates)),ROW(1:1))-TableRowStart,4),"")</f>
        <v/>
      </c>
      <c r="G14" s="36" t="str">
        <f t="array" ref="G14">IFERROR(INDEX('Patient Appointment List'!$B$4:$H$301,SMALL(IF(Dates=G$13,ROW(Dates)),ROW(1:1))-TableRowStart,4),"")</f>
        <v/>
      </c>
      <c r="H14" s="36" t="str">
        <f t="array" ref="H14">IFERROR(INDEX('Patient Appointment List'!$B$4:$H$301,SMALL(IF(Dates=H$13,ROW(Dates)),ROW(1:1))-TableRowStart,4),"")</f>
        <v/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8.75" customHeight="1">
      <c r="A15" s="1"/>
      <c r="B15" s="36" t="str">
        <f t="array" ref="B15">IFERROR(INDEX('Patient Appointment List'!$B$4:$H$301,SMALL(IF(Dates=B$13,ROW(Dates)),ROW(2:2))-TableRowStart,4),"")</f>
        <v/>
      </c>
      <c r="C15" s="36" t="str">
        <f t="array" ref="C15">IFERROR(INDEX('Patient Appointment List'!$B$4:$H$301,SMALL(IF(Dates=C$13,ROW(Dates)),ROW(2:2))-TableRowStart,4),"")</f>
        <v/>
      </c>
      <c r="D15" s="36" t="str">
        <f t="array" ref="D15">IFERROR(INDEX('Patient Appointment List'!$B$4:$H$301,SMALL(IF(Dates=D$13,ROW(Dates)),ROW(2:2))-TableRowStart,4),"")</f>
        <v/>
      </c>
      <c r="E15" s="36" t="str">
        <f t="array" ref="E15">IFERROR(INDEX('Patient Appointment List'!$B$4:$H$301,SMALL(IF(Dates=E$13,ROW(Dates)),ROW(2:2))-TableRowStart,4),"")</f>
        <v/>
      </c>
      <c r="F15" s="36" t="str">
        <f t="array" ref="F15">IFERROR(INDEX('Patient Appointment List'!$B$4:$H$301,SMALL(IF(Dates=F$13,ROW(Dates)),ROW(2:2))-TableRowStart,4),"")</f>
        <v/>
      </c>
      <c r="G15" s="36" t="str">
        <f t="array" ref="G15">IFERROR(INDEX('Patient Appointment List'!$B$4:$H$301,SMALL(IF(Dates=G$13,ROW(Dates)),ROW(2:2))-TableRowStart,4),"")</f>
        <v/>
      </c>
      <c r="H15" s="36" t="str">
        <f t="array" ref="H15">IFERROR(INDEX('Patient Appointment List'!$B$4:$H$301,SMALL(IF(Dates=H$13,ROW(Dates)),ROW(2:2))-TableRowStart,4),"")</f>
        <v/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8.75" customHeight="1">
      <c r="A16" s="1"/>
      <c r="B16" s="36" t="str">
        <f t="array" ref="B16">IFERROR(INDEX('Patient Appointment List'!$B$4:$H$301,SMALL(IF(Dates=B$13,ROW(Dates)),ROW(3:3))-TableRowStart,4),"")</f>
        <v/>
      </c>
      <c r="C16" s="36" t="str">
        <f t="array" ref="C16">IFERROR(INDEX('Patient Appointment List'!$B$4:$H$301,SMALL(IF(Dates=C$13,ROW(Dates)),ROW(3:3))-TableRowStart,4),"")</f>
        <v/>
      </c>
      <c r="D16" s="36" t="str">
        <f t="array" ref="D16">IFERROR(INDEX('Patient Appointment List'!$B$4:$H$301,SMALL(IF(Dates=D$13,ROW(Dates)),ROW(3:3))-TableRowStart,4),"")</f>
        <v/>
      </c>
      <c r="E16" s="36" t="str">
        <f t="array" ref="E16">IFERROR(INDEX('Patient Appointment List'!$B$4:$H$301,SMALL(IF(Dates=E$13,ROW(Dates)),ROW(3:3))-TableRowStart,4),"")</f>
        <v/>
      </c>
      <c r="F16" s="36" t="str">
        <f t="array" ref="F16">IFERROR(INDEX('Patient Appointment List'!$B$4:$H$301,SMALL(IF(Dates=F$13,ROW(Dates)),ROW(3:3))-TableRowStart,4),"")</f>
        <v/>
      </c>
      <c r="G16" s="36" t="str">
        <f t="array" ref="G16">IFERROR(INDEX('Patient Appointment List'!$B$4:$H$301,SMALL(IF(Dates=G$13,ROW(Dates)),ROW(3:3))-TableRowStart,4),"")</f>
        <v/>
      </c>
      <c r="H16" s="36" t="str">
        <f t="array" ref="H16">IFERROR(INDEX('Patient Appointment List'!$B$4:$H$301,SMALL(IF(Dates=H$13,ROW(Dates)),ROW(3:3))-TableRowStart,4),"")</f>
        <v/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8.75" customHeight="1">
      <c r="A17" s="1"/>
      <c r="B17" s="37" t="str">
        <f t="array" ref="B17">IFERROR(INDEX('Patient Appointment List'!$B$4:$H$301,SMALL(IF(Dates=B$13,ROW(Dates)),ROW(4:4))-TableRowStart,4),"")</f>
        <v/>
      </c>
      <c r="C17" s="37" t="str">
        <f t="array" ref="C17">IFERROR(INDEX('Patient Appointment List'!$B$4:$H$301,SMALL(IF(Dates=C$13,ROW(Dates)),ROW(4:4))-TableRowStart,4),"")</f>
        <v/>
      </c>
      <c r="D17" s="37" t="str">
        <f t="array" ref="D17">IFERROR(INDEX('Patient Appointment List'!$B$4:$H$301,SMALL(IF(Dates=D$13,ROW(Dates)),ROW(4:4))-TableRowStart,4),"")</f>
        <v/>
      </c>
      <c r="E17" s="37" t="str">
        <f t="array" ref="E17">IFERROR(INDEX('Patient Appointment List'!$B$4:$H$301,SMALL(IF(Dates=E$13,ROW(Dates)),ROW(4:4))-TableRowStart,4),"")</f>
        <v/>
      </c>
      <c r="F17" s="37" t="str">
        <f t="array" ref="F17">IFERROR(INDEX('Patient Appointment List'!$B$4:$H$301,SMALL(IF(Dates=F$13,ROW(Dates)),ROW(4:4))-TableRowStart,4),"")</f>
        <v/>
      </c>
      <c r="G17" s="37" t="str">
        <f t="array" ref="G17">IFERROR(INDEX('Patient Appointment List'!$B$4:$H$301,SMALL(IF(Dates=G$13,ROW(Dates)),ROW(4:4))-TableRowStart,4),"")</f>
        <v/>
      </c>
      <c r="H17" s="37" t="str">
        <f t="array" ref="H17">IFERROR(INDEX('Patient Appointment List'!$B$4:$H$301,SMALL(IF(Dates=H$13,ROW(Dates)),ROW(4:4))-TableRowStart,4),"")</f>
        <v/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8.75" customHeight="1">
      <c r="A18" s="1"/>
      <c r="B18" s="35" t="str">
        <f t="array" ref="B18">IFERROR(INDEX(calendar,ndx+2,1),"")</f>
        <v/>
      </c>
      <c r="C18" s="35" t="str">
        <f t="array" ref="C18">IFERROR(INDEX(calendar,ndx+2,2),"")</f>
        <v/>
      </c>
      <c r="D18" s="35" t="str">
        <f t="array" ref="D18">IFERROR(INDEX(calendar,ndx+2,3),"")</f>
        <v/>
      </c>
      <c r="E18" s="35" t="str">
        <f t="array" ref="E18">IFERROR(INDEX(calendar,ndx+2,4),"")</f>
        <v/>
      </c>
      <c r="F18" s="35" t="str">
        <f t="array" ref="F18">IFERROR(INDEX(calendar,ndx+2,5),"")</f>
        <v/>
      </c>
      <c r="G18" s="35" t="str">
        <f t="array" ref="G18">IFERROR(INDEX(calendar,ndx+2,6),"")</f>
        <v/>
      </c>
      <c r="H18" s="35" t="str">
        <f t="array" ref="H18">IFERROR(INDEX(calendar,ndx+2,7),"")</f>
        <v/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8.75" customHeight="1">
      <c r="A19" s="1"/>
      <c r="B19" s="36" t="str">
        <f t="array" ref="B19">IFERROR(INDEX('Patient Appointment List'!$B$4:$H$301,SMALL(IF(Dates=B$18,ROW(Dates)),ROW(1:1))-TableRowStart,4),"")</f>
        <v/>
      </c>
      <c r="C19" s="36" t="str">
        <f t="array" ref="C19">IFERROR(INDEX('Patient Appointment List'!$B$4:$H$301,SMALL(IF(Dates=C$18,ROW(Dates)),ROW(1:1))-TableRowStart,4),"")</f>
        <v/>
      </c>
      <c r="D19" s="36" t="str">
        <f t="array" ref="D19">IFERROR(INDEX('Patient Appointment List'!$B$4:$H$301,SMALL(IF(Dates=D$18,ROW(Dates)),ROW(1:1))-TableRowStart,4),"")</f>
        <v/>
      </c>
      <c r="E19" s="36" t="str">
        <f t="array" ref="E19">IFERROR(INDEX('Patient Appointment List'!$B$4:$H$301,SMALL(IF(Dates=E$18,ROW(Dates)),ROW(1:1))-TableRowStart,4),"")</f>
        <v/>
      </c>
      <c r="F19" s="36" t="str">
        <f t="array" ref="F19">IFERROR(INDEX('Patient Appointment List'!$B$4:$H$301,SMALL(IF(Dates=F$18,ROW(Dates)),ROW(1:1))-TableRowStart,4),"")</f>
        <v/>
      </c>
      <c r="G19" s="36" t="str">
        <f t="array" ref="G19">IFERROR(INDEX('Patient Appointment List'!$B$4:$H$301,SMALL(IF(Dates=G$18,ROW(Dates)),ROW(1:1))-TableRowStart,4),"")</f>
        <v/>
      </c>
      <c r="H19" s="36" t="str">
        <f t="array" ref="H19">IFERROR(INDEX('Patient Appointment List'!$B$4:$H$301,SMALL(IF(Dates=H$18,ROW(Dates)),ROW(1:1))-TableRowStart,4),"")</f>
        <v/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8.75" customHeight="1">
      <c r="A20" s="1"/>
      <c r="B20" s="36" t="str">
        <f t="array" ref="B20">IFERROR(INDEX('Patient Appointment List'!$B$4:$H$301,SMALL(IF(Dates=B$18,ROW(Dates)),ROW(2:2))-TableRowStart,4),"")</f>
        <v/>
      </c>
      <c r="C20" s="36" t="str">
        <f t="array" ref="C20">IFERROR(INDEX('Patient Appointment List'!$B$4:$H$301,SMALL(IF(Dates=C$18,ROW(Dates)),ROW(2:2))-TableRowStart,4),"")</f>
        <v/>
      </c>
      <c r="D20" s="36" t="str">
        <f t="array" ref="D20">IFERROR(INDEX('Patient Appointment List'!$B$4:$H$301,SMALL(IF(Dates=D$18,ROW(Dates)),ROW(2:2))-TableRowStart,4),"")</f>
        <v/>
      </c>
      <c r="E20" s="36" t="str">
        <f t="array" ref="E20">IFERROR(INDEX('Patient Appointment List'!$B$4:$H$301,SMALL(IF(Dates=E$18,ROW(Dates)),ROW(2:2))-TableRowStart,4),"")</f>
        <v/>
      </c>
      <c r="F20" s="36" t="str">
        <f t="array" ref="F20">IFERROR(INDEX('Patient Appointment List'!$B$4:$H$301,SMALL(IF(Dates=F$18,ROW(Dates)),ROW(2:2))-TableRowStart,4),"")</f>
        <v/>
      </c>
      <c r="G20" s="36" t="str">
        <f t="array" ref="G20">IFERROR(INDEX('Patient Appointment List'!$B$4:$H$301,SMALL(IF(Dates=G$18,ROW(Dates)),ROW(2:2))-TableRowStart,4),"")</f>
        <v/>
      </c>
      <c r="H20" s="36" t="str">
        <f t="array" ref="H20">IFERROR(INDEX('Patient Appointment List'!$B$4:$H$301,SMALL(IF(Dates=H$18,ROW(Dates)),ROW(2:2))-TableRowStart,4),"")</f>
        <v/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8.75" customHeight="1">
      <c r="A21" s="1"/>
      <c r="B21" s="36" t="str">
        <f t="array" ref="B21">IFERROR(INDEX('Patient Appointment List'!$B$4:$H$301,SMALL(IF(Dates=B$18,ROW(Dates)),ROW(3:3))-TableRowStart,4),"")</f>
        <v/>
      </c>
      <c r="C21" s="36" t="str">
        <f t="array" ref="C21">IFERROR(INDEX('Patient Appointment List'!$B$4:$H$301,SMALL(IF(Dates=C$18,ROW(Dates)),ROW(3:3))-TableRowStart,4),"")</f>
        <v/>
      </c>
      <c r="D21" s="36" t="str">
        <f t="array" ref="D21">IFERROR(INDEX('Patient Appointment List'!$B$4:$H$301,SMALL(IF(Dates=D$18,ROW(Dates)),ROW(3:3))-TableRowStart,4),"")</f>
        <v/>
      </c>
      <c r="E21" s="36" t="str">
        <f t="array" ref="E21">IFERROR(INDEX('Patient Appointment List'!$B$4:$H$301,SMALL(IF(Dates=E$18,ROW(Dates)),ROW(3:3))-TableRowStart,4),"")</f>
        <v/>
      </c>
      <c r="F21" s="36" t="str">
        <f t="array" ref="F21">IFERROR(INDEX('Patient Appointment List'!$B$4:$H$301,SMALL(IF(Dates=F$18,ROW(Dates)),ROW(3:3))-TableRowStart,4),"")</f>
        <v/>
      </c>
      <c r="G21" s="36" t="str">
        <f t="array" ref="G21">IFERROR(INDEX('Patient Appointment List'!$B$4:$H$301,SMALL(IF(Dates=G$18,ROW(Dates)),ROW(3:3))-TableRowStart,4),"")</f>
        <v/>
      </c>
      <c r="H21" s="36" t="str">
        <f t="array" ref="H21">IFERROR(INDEX('Patient Appointment List'!$B$4:$H$301,SMALL(IF(Dates=H$18,ROW(Dates)),ROW(3:3))-TableRowStart,4),"")</f>
        <v/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8.75" customHeight="1">
      <c r="A22" s="1"/>
      <c r="B22" s="37" t="str">
        <f t="array" ref="B22">IFERROR(INDEX('Patient Appointment List'!$B$4:$H$301,SMALL(IF(Dates=B$18,ROW(Dates)),ROW(4:4))-TableRowStart,4),"")</f>
        <v/>
      </c>
      <c r="C22" s="37" t="str">
        <f t="array" ref="C22">IFERROR(INDEX('Patient Appointment List'!$B$4:$H$301,SMALL(IF(Dates=C$18,ROW(Dates)),ROW(4:4))-TableRowStart,4),"")</f>
        <v/>
      </c>
      <c r="D22" s="37" t="str">
        <f t="array" ref="D22">IFERROR(INDEX('Patient Appointment List'!$B$4:$H$301,SMALL(IF(Dates=D$18,ROW(Dates)),ROW(4:4))-TableRowStart,4),"")</f>
        <v/>
      </c>
      <c r="E22" s="37" t="str">
        <f t="array" ref="E22">IFERROR(INDEX('Patient Appointment List'!$B$4:$H$301,SMALL(IF(Dates=E$18,ROW(Dates)),ROW(4:4))-TableRowStart,4),"")</f>
        <v/>
      </c>
      <c r="F22" s="37" t="str">
        <f t="array" ref="F22">IFERROR(INDEX('Patient Appointment List'!$B$4:$H$301,SMALL(IF(Dates=F$18,ROW(Dates)),ROW(4:4))-TableRowStart,4),"")</f>
        <v/>
      </c>
      <c r="G22" s="37" t="str">
        <f t="array" ref="G22">IFERROR(INDEX('Patient Appointment List'!$B$4:$H$301,SMALL(IF(Dates=G$18,ROW(Dates)),ROW(4:4))-TableRowStart,4),"")</f>
        <v/>
      </c>
      <c r="H22" s="37" t="str">
        <f t="array" ref="H22">IFERROR(INDEX('Patient Appointment List'!$B$4:$H$301,SMALL(IF(Dates=H$18,ROW(Dates)),ROW(4:4))-TableRowStart,4),"")</f>
        <v/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8.75" customHeight="1">
      <c r="A23" s="1"/>
      <c r="B23" s="35" t="str">
        <f t="array" ref="B23">IFERROR(INDEX(calendar,ndx+3,1),"")</f>
        <v/>
      </c>
      <c r="C23" s="35" t="str">
        <f t="array" ref="C23">IFERROR(INDEX(calendar,ndx+3,2),"")</f>
        <v/>
      </c>
      <c r="D23" s="35" t="str">
        <f t="array" ref="D23">IFERROR(INDEX(calendar,ndx+3,3),"")</f>
        <v/>
      </c>
      <c r="E23" s="35" t="str">
        <f t="array" ref="E23">IFERROR(INDEX(calendar,ndx+3,4),"")</f>
        <v/>
      </c>
      <c r="F23" s="35" t="str">
        <f t="array" ref="F23">IFERROR(INDEX(calendar,ndx+3,5),"")</f>
        <v/>
      </c>
      <c r="G23" s="35" t="str">
        <f t="array" ref="G23">IFERROR(INDEX(calendar,ndx+3,6),"")</f>
        <v/>
      </c>
      <c r="H23" s="35" t="str">
        <f t="array" ref="H23">IFERROR(INDEX(calendar,ndx+3,7),"")</f>
        <v/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8.75" customHeight="1">
      <c r="A24" s="1"/>
      <c r="B24" s="36" t="str">
        <f t="array" ref="B24">IFERROR(INDEX('Patient Appointment List'!$B$4:$H$301,SMALL(IF(Dates=B$23,ROW(Dates)),ROW(1:1))-TableRowStart,4),"")</f>
        <v/>
      </c>
      <c r="C24" s="36" t="str">
        <f t="array" ref="C24">IFERROR(INDEX('Patient Appointment List'!$B$4:$H$301,SMALL(IF(Dates=C$23,ROW(Dates)),ROW(1:1))-TableRowStart,4),"")</f>
        <v/>
      </c>
      <c r="D24" s="36" t="str">
        <f t="array" ref="D24">IFERROR(INDEX('Patient Appointment List'!$B$4:$H$301,SMALL(IF(Dates=D$23,ROW(Dates)),ROW(1:1))-TableRowStart,4),"")</f>
        <v/>
      </c>
      <c r="E24" s="36" t="str">
        <f t="array" ref="E24">IFERROR(INDEX('Patient Appointment List'!$B$4:$H$301,SMALL(IF(Dates=E$23,ROW(Dates)),ROW(1:1))-TableRowStart,4),"")</f>
        <v/>
      </c>
      <c r="F24" s="36" t="str">
        <f t="array" ref="F24">IFERROR(INDEX('Patient Appointment List'!$B$4:$H$301,SMALL(IF(Dates=F$23,ROW(Dates)),ROW(1:1))-TableRowStart,4),"")</f>
        <v/>
      </c>
      <c r="G24" s="36" t="str">
        <f t="array" ref="G24">IFERROR(INDEX('Patient Appointment List'!$B$4:$H$301,SMALL(IF(Dates=G$23,ROW(Dates)),ROW(1:1))-TableRowStart,4),"")</f>
        <v/>
      </c>
      <c r="H24" s="36" t="str">
        <f t="array" ref="H24">IFERROR(INDEX('Patient Appointment List'!$B$4:$H$301,SMALL(IF(Dates=H$23,ROW(Dates)),ROW(1:1))-TableRowStart,4),"")</f>
        <v/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8.75" customHeight="1">
      <c r="A25" s="1"/>
      <c r="B25" s="36" t="str">
        <f t="array" ref="B25">IFERROR(INDEX('Patient Appointment List'!$B$4:$H$301,SMALL(IF(Dates=B$23,ROW(Dates)),ROW(2:2))-TableRowStart,4),"")</f>
        <v/>
      </c>
      <c r="C25" s="36" t="str">
        <f t="array" ref="C25">IFERROR(INDEX('Patient Appointment List'!$B$4:$H$301,SMALL(IF(Dates=C$23,ROW(Dates)),ROW(2:2))-TableRowStart,4),"")</f>
        <v/>
      </c>
      <c r="D25" s="36" t="str">
        <f t="array" ref="D25">IFERROR(INDEX('Patient Appointment List'!$B$4:$H$301,SMALL(IF(Dates=D$23,ROW(Dates)),ROW(2:2))-TableRowStart,4),"")</f>
        <v/>
      </c>
      <c r="E25" s="36" t="str">
        <f t="array" ref="E25">IFERROR(INDEX('Patient Appointment List'!$B$4:$H$301,SMALL(IF(Dates=E$23,ROW(Dates)),ROW(2:2))-TableRowStart,4),"")</f>
        <v/>
      </c>
      <c r="F25" s="36" t="str">
        <f t="array" ref="F25">IFERROR(INDEX('Patient Appointment List'!$B$4:$H$301,SMALL(IF(Dates=F$23,ROW(Dates)),ROW(2:2))-TableRowStart,4),"")</f>
        <v/>
      </c>
      <c r="G25" s="36" t="str">
        <f t="array" ref="G25">IFERROR(INDEX('Patient Appointment List'!$B$4:$H$301,SMALL(IF(Dates=G$23,ROW(Dates)),ROW(2:2))-TableRowStart,4),"")</f>
        <v/>
      </c>
      <c r="H25" s="36" t="str">
        <f t="array" ref="H25">IFERROR(INDEX('Patient Appointment List'!$B$4:$H$301,SMALL(IF(Dates=H$23,ROW(Dates)),ROW(2:2))-TableRowStart,4),"")</f>
        <v/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8.75" customHeight="1">
      <c r="A26" s="1"/>
      <c r="B26" s="36" t="str">
        <f t="array" ref="B26">IFERROR(INDEX('Patient Appointment List'!$B$4:$H$301,SMALL(IF(Dates=B$23,ROW(Dates)),ROW(3:3))-TableRowStart,4),"")</f>
        <v/>
      </c>
      <c r="C26" s="36" t="str">
        <f t="array" ref="C26">IFERROR(INDEX('Patient Appointment List'!$B$4:$H$301,SMALL(IF(Dates=C$23,ROW(Dates)),ROW(3:3))-TableRowStart,4),"")</f>
        <v/>
      </c>
      <c r="D26" s="36" t="str">
        <f t="array" ref="D26">IFERROR(INDEX('Patient Appointment List'!$B$4:$H$301,SMALL(IF(Dates=D$23,ROW(Dates)),ROW(3:3))-TableRowStart,4),"")</f>
        <v/>
      </c>
      <c r="E26" s="36" t="str">
        <f t="array" ref="E26">IFERROR(INDEX('Patient Appointment List'!$B$4:$H$301,SMALL(IF(Dates=E$23,ROW(Dates)),ROW(3:3))-TableRowStart,4),"")</f>
        <v/>
      </c>
      <c r="F26" s="36" t="str">
        <f t="array" ref="F26">IFERROR(INDEX('Patient Appointment List'!$B$4:$H$301,SMALL(IF(Dates=F$23,ROW(Dates)),ROW(3:3))-TableRowStart,4),"")</f>
        <v/>
      </c>
      <c r="G26" s="36" t="str">
        <f t="array" ref="G26">IFERROR(INDEX('Patient Appointment List'!$B$4:$H$301,SMALL(IF(Dates=G$23,ROW(Dates)),ROW(3:3))-TableRowStart,4),"")</f>
        <v/>
      </c>
      <c r="H26" s="36" t="str">
        <f t="array" ref="H26">IFERROR(INDEX('Patient Appointment List'!$B$4:$H$301,SMALL(IF(Dates=H$23,ROW(Dates)),ROW(3:3))-TableRowStart,4),"")</f>
        <v/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8.75" customHeight="1">
      <c r="A27" s="1"/>
      <c r="B27" s="37" t="str">
        <f t="array" ref="B27">IFERROR(INDEX('Patient Appointment List'!$B$4:$H$301,SMALL(IF(Dates=B$23,ROW(Dates)),ROW(4:4))-TableRowStart,4),"")</f>
        <v/>
      </c>
      <c r="C27" s="37" t="str">
        <f t="array" ref="C27">IFERROR(INDEX('Patient Appointment List'!$B$4:$H$301,SMALL(IF(Dates=C$23,ROW(Dates)),ROW(4:4))-TableRowStart,4),"")</f>
        <v/>
      </c>
      <c r="D27" s="37" t="str">
        <f t="array" ref="D27">IFERROR(INDEX('Patient Appointment List'!$B$4:$H$301,SMALL(IF(Dates=D$23,ROW(Dates)),ROW(4:4))-TableRowStart,4),"")</f>
        <v/>
      </c>
      <c r="E27" s="37" t="str">
        <f t="array" ref="E27">IFERROR(INDEX('Patient Appointment List'!$B$4:$H$301,SMALL(IF(Dates=E$23,ROW(Dates)),ROW(4:4))-TableRowStart,4),"")</f>
        <v/>
      </c>
      <c r="F27" s="37" t="str">
        <f t="array" ref="F27">IFERROR(INDEX('Patient Appointment List'!$B$4:$H$301,SMALL(IF(Dates=F$23,ROW(Dates)),ROW(4:4))-TableRowStart,4),"")</f>
        <v/>
      </c>
      <c r="G27" s="37" t="str">
        <f t="array" ref="G27">IFERROR(INDEX('Patient Appointment List'!$B$4:$H$301,SMALL(IF(Dates=G$23,ROW(Dates)),ROW(4:4))-TableRowStart,4),"")</f>
        <v/>
      </c>
      <c r="H27" s="37" t="str">
        <f t="array" ref="H27">IFERROR(INDEX('Patient Appointment List'!$B$4:$H$301,SMALL(IF(Dates=H$23,ROW(Dates)),ROW(4:4))-TableRowStart,4),"")</f>
        <v/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8.75" customHeight="1">
      <c r="A28" s="1"/>
      <c r="B28" s="35" t="str">
        <f t="array" ref="B28">IFERROR(INDEX(calendar,ndx+4,1),"")</f>
        <v/>
      </c>
      <c r="C28" s="35" t="str">
        <f t="array" ref="C28">IFERROR(INDEX(calendar,ndx+4,2),"")</f>
        <v/>
      </c>
      <c r="D28" s="35" t="str">
        <f t="array" ref="D28">IFERROR(INDEX(calendar,ndx+4,3),"")</f>
        <v/>
      </c>
      <c r="E28" s="35" t="str">
        <f t="array" ref="E28">IFERROR(INDEX(calendar,ndx+4,4),"")</f>
        <v/>
      </c>
      <c r="F28" s="35" t="str">
        <f t="array" ref="F28">IFERROR(INDEX(calendar,ndx+4,5),"")</f>
        <v/>
      </c>
      <c r="G28" s="35" t="str">
        <f t="array" ref="G28">IFERROR(INDEX(calendar,ndx+4,6),"")</f>
        <v/>
      </c>
      <c r="H28" s="35" t="str">
        <f t="array" ref="H28">IFERROR(INDEX(calendar,ndx+4,7),"")</f>
        <v/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8.75" customHeight="1">
      <c r="A29" s="1"/>
      <c r="B29" s="36" t="str">
        <f t="array" ref="B29">IFERROR(INDEX('Patient Appointment List'!$B$4:$H$301,SMALL(IF(Dates=B$28,ROW(Dates)),ROW(1:1))-TableRowStart,4),"")</f>
        <v/>
      </c>
      <c r="C29" s="36" t="str">
        <f t="array" ref="C29">IFERROR(INDEX('Patient Appointment List'!$B$4:$H$301,SMALL(IF(Dates=C$28,ROW(Dates)),ROW(1:1))-TableRowStart,4),"")</f>
        <v/>
      </c>
      <c r="D29" s="36" t="str">
        <f t="array" ref="D29">IFERROR(INDEX('Patient Appointment List'!$B$4:$H$301,SMALL(IF(Dates=D$28,ROW(Dates)),ROW(1:1))-TableRowStart,4),"")</f>
        <v/>
      </c>
      <c r="E29" s="36" t="str">
        <f t="array" ref="E29">IFERROR(INDEX('Patient Appointment List'!$B$4:$H$301,SMALL(IF(Dates=E$28,ROW(Dates)),ROW(1:1))-TableRowStart,4),"")</f>
        <v/>
      </c>
      <c r="F29" s="36" t="str">
        <f t="array" ref="F29">IFERROR(INDEX('Patient Appointment List'!$B$4:$H$301,SMALL(IF(Dates=F$28,ROW(Dates)),ROW(1:1))-TableRowStart,4),"")</f>
        <v/>
      </c>
      <c r="G29" s="36" t="str">
        <f t="array" ref="G29">IFERROR(INDEX('Patient Appointment List'!$B$4:$H$301,SMALL(IF(Dates=G$28,ROW(Dates)),ROW(1:1))-TableRowStart,4),"")</f>
        <v/>
      </c>
      <c r="H29" s="36" t="str">
        <f t="array" ref="H29">IFERROR(INDEX('Patient Appointment List'!$B$4:$H$301,SMALL(IF(Dates=H$28,ROW(Dates)),ROW(1:1))-TableRowStart,4),"")</f>
        <v/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8.75" customHeight="1">
      <c r="A30" s="1"/>
      <c r="B30" s="36" t="str">
        <f t="array" ref="B30">IFERROR(INDEX('Patient Appointment List'!$B$4:$H$301,SMALL(IF(Dates=B$28,ROW(Dates)),ROW(2:2))-TableRowStart,4),"")</f>
        <v/>
      </c>
      <c r="C30" s="36" t="str">
        <f t="array" ref="C30">IFERROR(INDEX('Patient Appointment List'!$B$4:$H$301,SMALL(IF(Dates=C$28,ROW(Dates)),ROW(2:2))-TableRowStart,4),"")</f>
        <v/>
      </c>
      <c r="D30" s="36" t="str">
        <f t="array" ref="D30">IFERROR(INDEX('Patient Appointment List'!$B$4:$H$301,SMALL(IF(Dates=D$28,ROW(Dates)),ROW(2:2))-TableRowStart,4),"")</f>
        <v/>
      </c>
      <c r="E30" s="36" t="str">
        <f t="array" ref="E30">IFERROR(INDEX('Patient Appointment List'!$B$4:$H$301,SMALL(IF(Dates=E$28,ROW(Dates)),ROW(2:2))-TableRowStart,4),"")</f>
        <v/>
      </c>
      <c r="F30" s="36" t="str">
        <f t="array" ref="F30">IFERROR(INDEX('Patient Appointment List'!$B$4:$H$301,SMALL(IF(Dates=F$28,ROW(Dates)),ROW(2:2))-TableRowStart,4),"")</f>
        <v/>
      </c>
      <c r="G30" s="36" t="str">
        <f t="array" ref="G30">IFERROR(INDEX('Patient Appointment List'!$B$4:$H$301,SMALL(IF(Dates=G$28,ROW(Dates)),ROW(2:2))-TableRowStart,4),"")</f>
        <v/>
      </c>
      <c r="H30" s="36" t="str">
        <f t="array" ref="H30">IFERROR(INDEX('Patient Appointment List'!$B$4:$H$301,SMALL(IF(Dates=H$28,ROW(Dates)),ROW(2:2))-TableRowStart,4),"")</f>
        <v/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8.75" customHeight="1">
      <c r="A31" s="1"/>
      <c r="B31" s="36" t="str">
        <f t="array" ref="B31">IFERROR(INDEX('Patient Appointment List'!$B$4:$H$301,SMALL(IF(Dates=B$28,ROW(Dates)),ROW(3:3))-TableRowStart,4),"")</f>
        <v/>
      </c>
      <c r="C31" s="36" t="str">
        <f t="array" ref="C31">IFERROR(INDEX('Patient Appointment List'!$B$4:$H$301,SMALL(IF(Dates=C$28,ROW(Dates)),ROW(3:3))-TableRowStart,4),"")</f>
        <v/>
      </c>
      <c r="D31" s="36" t="str">
        <f t="array" ref="D31">IFERROR(INDEX('Patient Appointment List'!$B$4:$H$301,SMALL(IF(Dates=D$28,ROW(Dates)),ROW(3:3))-TableRowStart,4),"")</f>
        <v/>
      </c>
      <c r="E31" s="36" t="str">
        <f t="array" ref="E31">IFERROR(INDEX('Patient Appointment List'!$B$4:$H$301,SMALL(IF(Dates=E$28,ROW(Dates)),ROW(3:3))-TableRowStart,4),"")</f>
        <v/>
      </c>
      <c r="F31" s="36" t="str">
        <f t="array" ref="F31">IFERROR(INDEX('Patient Appointment List'!$B$4:$H$301,SMALL(IF(Dates=F$28,ROW(Dates)),ROW(3:3))-TableRowStart,4),"")</f>
        <v/>
      </c>
      <c r="G31" s="36" t="str">
        <f t="array" ref="G31">IFERROR(INDEX('Patient Appointment List'!$B$4:$H$301,SMALL(IF(Dates=G$28,ROW(Dates)),ROW(3:3))-TableRowStart,4),"")</f>
        <v/>
      </c>
      <c r="H31" s="36" t="str">
        <f t="array" ref="H31">IFERROR(INDEX('Patient Appointment List'!$B$4:$H$301,SMALL(IF(Dates=H$28,ROW(Dates)),ROW(3:3))-TableRowStart,4),"")</f>
        <v/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8.75" customHeight="1">
      <c r="A32" s="1"/>
      <c r="B32" s="37" t="str">
        <f t="array" ref="B32">IFERROR(INDEX('Patient Appointment List'!$B$4:$H$301,SMALL(IF(Dates=B$28,ROW(Dates)),ROW(4:4))-TableRowStart,4),"")</f>
        <v/>
      </c>
      <c r="C32" s="37" t="str">
        <f t="array" ref="C32">IFERROR(INDEX('Patient Appointment List'!$B$4:$H$301,SMALL(IF(Dates=C$28,ROW(Dates)),ROW(4:4))-TableRowStart,4),"")</f>
        <v/>
      </c>
      <c r="D32" s="37" t="str">
        <f t="array" ref="D32">IFERROR(INDEX('Patient Appointment List'!$B$4:$H$301,SMALL(IF(Dates=D$28,ROW(Dates)),ROW(4:4))-TableRowStart,4),"")</f>
        <v/>
      </c>
      <c r="E32" s="37" t="str">
        <f t="array" ref="E32">IFERROR(INDEX('Patient Appointment List'!$B$4:$H$301,SMALL(IF(Dates=E$28,ROW(Dates)),ROW(4:4))-TableRowStart,4),"")</f>
        <v/>
      </c>
      <c r="F32" s="37" t="str">
        <f t="array" ref="F32">IFERROR(INDEX('Patient Appointment List'!$B$4:$H$301,SMALL(IF(Dates=F$28,ROW(Dates)),ROW(4:4))-TableRowStart,4),"")</f>
        <v/>
      </c>
      <c r="G32" s="37" t="str">
        <f t="array" ref="G32">IFERROR(INDEX('Patient Appointment List'!$B$4:$H$301,SMALL(IF(Dates=G$28,ROW(Dates)),ROW(4:4))-TableRowStart,4),"")</f>
        <v/>
      </c>
      <c r="H32" s="37" t="str">
        <f t="array" ref="H32">IFERROR(INDEX('Patient Appointment List'!$B$4:$H$301,SMALL(IF(Dates=H$28,ROW(Dates)),ROW(4:4))-TableRowStart,4),"")</f>
        <v/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8.75" customHeight="1">
      <c r="A33" s="1"/>
      <c r="B33" s="35" t="str">
        <f t="array" ref="B33">IFERROR(INDEX(calendar,ndx+5,1),"")</f>
        <v/>
      </c>
      <c r="C33" s="35" t="str">
        <f t="array" ref="C33">IFERROR(INDEX(calendar,ndx+5,2),"")</f>
        <v/>
      </c>
      <c r="D33" s="35" t="str">
        <f t="array" ref="D33">IFERROR(INDEX(calendar,ndx+5,3),"")</f>
        <v/>
      </c>
      <c r="E33" s="35" t="str">
        <f t="array" ref="E33">IFERROR(INDEX(calendar,ndx+5,4),"")</f>
        <v/>
      </c>
      <c r="F33" s="35" t="str">
        <f t="array" ref="F33">IFERROR(INDEX(calendar,ndx+5,5),"")</f>
        <v/>
      </c>
      <c r="G33" s="35" t="str">
        <f t="array" ref="G33">IFERROR(INDEX(calendar,ndx+5,6),"")</f>
        <v/>
      </c>
      <c r="H33" s="35" t="str">
        <f t="array" ref="H33">IFERROR(INDEX(calendar,ndx+5,7),"")</f>
        <v/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8.75" customHeight="1">
      <c r="A34" s="1"/>
      <c r="B34" s="36" t="str">
        <f t="array" ref="B34">IFERROR(INDEX('Patient Appointment List'!$B$4:$H$301,SMALL(IF(Dates=B$33,ROW(Dates)),ROW(1:1))-TableRowStart,4),"")</f>
        <v/>
      </c>
      <c r="C34" s="36" t="str">
        <f t="array" ref="C34">IFERROR(INDEX('Patient Appointment List'!$B$4:$H$301,SMALL(IF(Dates=C$33,ROW(Dates)),ROW(1:1))-TableRowStart,4),"")</f>
        <v/>
      </c>
      <c r="D34" s="36" t="str">
        <f t="array" ref="D34">IFERROR(INDEX('Patient Appointment List'!$B$4:$H$301,SMALL(IF(Dates=D$33,ROW(Dates)),ROW(1:1))-TableRowStart,4),"")</f>
        <v/>
      </c>
      <c r="E34" s="36" t="str">
        <f t="array" ref="E34">IFERROR(INDEX('Patient Appointment List'!$B$4:$H$301,SMALL(IF(Dates=E$33,ROW(Dates)),ROW(1:1))-TableRowStart,4),"")</f>
        <v/>
      </c>
      <c r="F34" s="36" t="str">
        <f t="array" ref="F34">IFERROR(INDEX('Patient Appointment List'!$B$4:$H$301,SMALL(IF(Dates=F$33,ROW(Dates)),ROW(1:1))-TableRowStart,4),"")</f>
        <v/>
      </c>
      <c r="G34" s="36" t="str">
        <f t="array" ref="G34">IFERROR(INDEX('Patient Appointment List'!$B$4:$H$301,SMALL(IF(Dates=G$33,ROW(Dates)),ROW(1:1))-TableRowStart,4),"")</f>
        <v/>
      </c>
      <c r="H34" s="36" t="str">
        <f t="array" ref="H34">IFERROR(INDEX('Patient Appointment List'!$B$4:$H$301,SMALL(IF(Dates=H$33,ROW(Dates)),ROW(1:1))-TableRowStart,4),"")</f>
        <v/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8.75" customHeight="1">
      <c r="A35" s="1"/>
      <c r="B35" s="36" t="str">
        <f t="array" ref="B35">IFERROR(INDEX('Patient Appointment List'!$B$4:$H$301,SMALL(IF(Dates=B$33,ROW(Dates)),ROW(2:2))-TableRowStart,4),"")</f>
        <v/>
      </c>
      <c r="C35" s="36" t="str">
        <f t="array" ref="C35">IFERROR(INDEX('Patient Appointment List'!$B$4:$H$301,SMALL(IF(Dates=C$33,ROW(Dates)),ROW(2:2))-TableRowStart,4),"")</f>
        <v/>
      </c>
      <c r="D35" s="36" t="str">
        <f t="array" ref="D35">IFERROR(INDEX('Patient Appointment List'!$B$4:$H$301,SMALL(IF(Dates=D$33,ROW(Dates)),ROW(2:2))-TableRowStart,4),"")</f>
        <v/>
      </c>
      <c r="E35" s="36" t="str">
        <f t="array" ref="E35">IFERROR(INDEX('Patient Appointment List'!$B$4:$H$301,SMALL(IF(Dates=E$33,ROW(Dates)),ROW(2:2))-TableRowStart,4),"")</f>
        <v/>
      </c>
      <c r="F35" s="36" t="str">
        <f t="array" ref="F35">IFERROR(INDEX('Patient Appointment List'!$B$4:$H$301,SMALL(IF(Dates=F$33,ROW(Dates)),ROW(2:2))-TableRowStart,4),"")</f>
        <v/>
      </c>
      <c r="G35" s="36" t="str">
        <f t="array" ref="G35">IFERROR(INDEX('Patient Appointment List'!$B$4:$H$301,SMALL(IF(Dates=G$33,ROW(Dates)),ROW(2:2))-TableRowStart,4),"")</f>
        <v/>
      </c>
      <c r="H35" s="36" t="str">
        <f t="array" ref="H35">IFERROR(INDEX('Patient Appointment List'!$B$4:$H$301,SMALL(IF(Dates=H$33,ROW(Dates)),ROW(2:2))-TableRowStart,4),"")</f>
        <v/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8.75" customHeight="1">
      <c r="A36" s="1"/>
      <c r="B36" s="36" t="str">
        <f t="array" ref="B36">IFERROR(INDEX('Patient Appointment List'!$B$4:$H$301,SMALL(IF(Dates=B$33,ROW(Dates)),ROW(3:3))-TableRowStart,4),"")</f>
        <v/>
      </c>
      <c r="C36" s="36" t="str">
        <f t="array" ref="C36">IFERROR(INDEX('Patient Appointment List'!$B$4:$H$301,SMALL(IF(Dates=C$33,ROW(Dates)),ROW(3:3))-TableRowStart,4),"")</f>
        <v/>
      </c>
      <c r="D36" s="36" t="str">
        <f t="array" ref="D36">IFERROR(INDEX('Patient Appointment List'!$B$4:$H$301,SMALL(IF(Dates=D$33,ROW(Dates)),ROW(3:3))-TableRowStart,4),"")</f>
        <v/>
      </c>
      <c r="E36" s="36" t="str">
        <f t="array" ref="E36">IFERROR(INDEX('Patient Appointment List'!$B$4:$H$301,SMALL(IF(Dates=E$33,ROW(Dates)),ROW(3:3))-TableRowStart,4),"")</f>
        <v/>
      </c>
      <c r="F36" s="36" t="str">
        <f t="array" ref="F36">IFERROR(INDEX('Patient Appointment List'!$B$4:$H$301,SMALL(IF(Dates=F$33,ROW(Dates)),ROW(3:3))-TableRowStart,4),"")</f>
        <v/>
      </c>
      <c r="G36" s="36" t="str">
        <f t="array" ref="G36">IFERROR(INDEX('Patient Appointment List'!$B$4:$H$301,SMALL(IF(Dates=G$33,ROW(Dates)),ROW(3:3))-TableRowStart,4),"")</f>
        <v/>
      </c>
      <c r="H36" s="36" t="str">
        <f t="array" ref="H36">IFERROR(INDEX('Patient Appointment List'!$B$4:$H$301,SMALL(IF(Dates=H$33,ROW(Dates)),ROW(3:3))-TableRowStart,4),"")</f>
        <v/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8.75" customHeight="1">
      <c r="A37" s="1"/>
      <c r="B37" s="37" t="str">
        <f t="array" ref="B37">IFERROR(INDEX('Patient Appointment List'!$B$4:$H$301,SMALL(IF(Dates=B$33,ROW(Dates)),ROW(4:4))-TableRowStart,4),"")</f>
        <v/>
      </c>
      <c r="C37" s="37" t="str">
        <f t="array" ref="C37">IFERROR(INDEX('Patient Appointment List'!$B$4:$H$301,SMALL(IF(Dates=C$33,ROW(Dates)),ROW(4:4))-TableRowStart,4),"")</f>
        <v/>
      </c>
      <c r="D37" s="37" t="str">
        <f t="array" ref="D37">IFERROR(INDEX('Patient Appointment List'!$B$4:$H$301,SMALL(IF(Dates=D$33,ROW(Dates)),ROW(4:4))-TableRowStart,4),"")</f>
        <v/>
      </c>
      <c r="E37" s="37" t="str">
        <f t="array" ref="E37">IFERROR(INDEX('Patient Appointment List'!$B$4:$H$301,SMALL(IF(Dates=E$33,ROW(Dates)),ROW(4:4))-TableRowStart,4),"")</f>
        <v/>
      </c>
      <c r="F37" s="37" t="str">
        <f t="array" ref="F37">IFERROR(INDEX('Patient Appointment List'!$B$4:$H$301,SMALL(IF(Dates=F$33,ROW(Dates)),ROW(4:4))-TableRowStart,4),"")</f>
        <v/>
      </c>
      <c r="G37" s="37" t="str">
        <f t="array" ref="G37">IFERROR(INDEX('Patient Appointment List'!$B$4:$H$301,SMALL(IF(Dates=G$33,ROW(Dates)),ROW(4:4))-TableRowStart,4),"")</f>
        <v/>
      </c>
      <c r="H37" s="37" t="str">
        <f t="array" ref="H37">IFERROR(INDEX('Patient Appointment List'!$B$4:$H$301,SMALL(IF(Dates=H$33,ROW(Dates)),ROW(4:4))-TableRowStart,4),"")</f>
        <v/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B2:C3"/>
    <mergeCell ref="D2:F5"/>
    <mergeCell ref="G3:G4"/>
    <mergeCell ref="H3:H4"/>
    <mergeCell ref="B4:C5"/>
    <mergeCell ref="G6:H6"/>
  </mergeCells>
  <conditionalFormatting sqref="B33:H37">
    <cfRule type="expression" dxfId="0" priority="1" stopIfTrue="1">
      <formula>MonthToDisplayNumber&lt;&gt;MONTH(B$33)</formula>
    </cfRule>
  </conditionalFormatting>
  <conditionalFormatting sqref="B8:H12">
    <cfRule type="expression" dxfId="0" priority="2" stopIfTrue="1">
      <formula>MonthToDisplayNumber&lt;&gt;MONTH(B$8)</formula>
    </cfRule>
  </conditionalFormatting>
  <conditionalFormatting sqref="B28:H32">
    <cfRule type="expression" dxfId="0" priority="3" stopIfTrue="1">
      <formula>MonthToDisplayNumber&lt;&gt;MONTH(B$28)</formula>
    </cfRule>
  </conditionalFormatting>
  <conditionalFormatting sqref="B9:B12 B14:B17 B19:B22 B24:B27 B29:B32 B34:B37">
    <cfRule type="expression" dxfId="1" priority="4">
      <formula>$B9&lt;&gt;""</formula>
    </cfRule>
  </conditionalFormatting>
  <conditionalFormatting sqref="C9:C12 C14:C17 C19:C22 C24:C27 C29:C32 C34:C37">
    <cfRule type="expression" dxfId="2" priority="5">
      <formula>$C9&lt;&gt;""</formula>
    </cfRule>
  </conditionalFormatting>
  <conditionalFormatting sqref="D9:D12 D14:D17 D19:D22 D24:D27 D29:D32 D34:D37 E9">
    <cfRule type="expression" dxfId="3" priority="6">
      <formula>$D9&lt;&gt;""</formula>
    </cfRule>
  </conditionalFormatting>
  <conditionalFormatting sqref="E9:E12 E14:E17 E19:E22 E24:E27 E29:E32 E34:E37">
    <cfRule type="expression" dxfId="4" priority="7">
      <formula>$E9&lt;&gt;""</formula>
    </cfRule>
  </conditionalFormatting>
  <conditionalFormatting sqref="F9:F12 F14:F17 F19:F22 F24:F27 F29:F32 F34:F37">
    <cfRule type="expression" dxfId="5" priority="8">
      <formula>$F9&lt;&gt;""</formula>
    </cfRule>
  </conditionalFormatting>
  <conditionalFormatting sqref="G9:G12 G14:G17 G19:G22 G24:G27 G29:G32 G34:G37">
    <cfRule type="expression" dxfId="6" priority="9">
      <formula>$G9&lt;&gt;""</formula>
    </cfRule>
  </conditionalFormatting>
  <conditionalFormatting sqref="H9:H12 H14:H17 H19:H22 H24:H27 H29:H32 H34:H37">
    <cfRule type="expression" dxfId="7" priority="10">
      <formula>$H9&lt;&gt;""</formula>
    </cfRule>
  </conditionalFormatting>
  <hyperlinks>
    <hyperlink display="Link to Ongoing Patients" location="Ongoing!A1" ref="F6"/>
  </hyperlinks>
  <printOptions horizontalCentered="1" verticalCentered="1"/>
  <pageMargins bottom="0.5" footer="0.0" header="0.0" left="0.45" right="0.45" top="0.4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75"/>
    <col customWidth="1" min="2" max="2" width="14.38"/>
    <col customWidth="1" min="3" max="3" width="0.38"/>
    <col customWidth="1" min="4" max="4" width="14.88"/>
    <col customWidth="1" min="5" max="5" width="17.38"/>
    <col customWidth="1" min="6" max="6" width="22.5"/>
    <col customWidth="1" min="7" max="7" width="11.25"/>
    <col customWidth="1" min="8" max="8" width="10.0"/>
    <col customWidth="1" min="9" max="9" width="10.88"/>
    <col customWidth="1" min="10" max="14" width="8.5"/>
    <col customWidth="1" min="15" max="26" width="7.75"/>
  </cols>
  <sheetData>
    <row r="1" ht="50.25" customHeight="1">
      <c r="A1" s="144"/>
      <c r="B1" s="212" t="s">
        <v>183</v>
      </c>
      <c r="C1" s="212" t="s">
        <v>184</v>
      </c>
      <c r="D1" s="309" t="s">
        <v>184</v>
      </c>
      <c r="E1" s="215" t="s">
        <v>185</v>
      </c>
      <c r="F1" s="216"/>
      <c r="G1" s="217" t="s">
        <v>186</v>
      </c>
      <c r="H1" s="218" t="s">
        <v>187</v>
      </c>
      <c r="I1" s="219" t="s">
        <v>188</v>
      </c>
      <c r="J1" s="219" t="s">
        <v>189</v>
      </c>
      <c r="K1" s="219" t="s">
        <v>190</v>
      </c>
      <c r="L1" s="220" t="s">
        <v>191</v>
      </c>
      <c r="M1" s="220" t="s">
        <v>192</v>
      </c>
      <c r="N1" s="221" t="s">
        <v>193</v>
      </c>
    </row>
    <row r="2" ht="15.75" customHeight="1">
      <c r="A2" s="222"/>
      <c r="B2" s="222" t="s">
        <v>194</v>
      </c>
      <c r="C2" s="222" t="b">
        <v>0</v>
      </c>
      <c r="D2" s="310" t="str">
        <f t="shared" ref="D2:D19" si="1">IF(C2=TRUE, NOW(), " ")</f>
        <v> </v>
      </c>
      <c r="G2" s="224"/>
      <c r="H2" s="225">
        <f>G2+180</f>
        <v>180</v>
      </c>
      <c r="I2" s="226"/>
      <c r="J2" s="226">
        <f>I2+28</f>
        <v>28</v>
      </c>
      <c r="K2" s="226">
        <f>I2+180</f>
        <v>180</v>
      </c>
      <c r="L2" s="227"/>
      <c r="M2" s="227">
        <f>L2+28</f>
        <v>28</v>
      </c>
      <c r="N2" s="228">
        <f>M2+120</f>
        <v>148</v>
      </c>
    </row>
    <row r="3" ht="15.0" customHeight="1">
      <c r="A3" s="222"/>
      <c r="B3" s="222" t="s">
        <v>195</v>
      </c>
      <c r="C3" s="222" t="b">
        <v>0</v>
      </c>
      <c r="D3" s="310" t="str">
        <f t="shared" si="1"/>
        <v> </v>
      </c>
      <c r="E3" s="210" t="s">
        <v>196</v>
      </c>
    </row>
    <row r="4">
      <c r="A4" s="229"/>
      <c r="B4" s="222" t="s">
        <v>197</v>
      </c>
      <c r="C4" s="222" t="b">
        <v>0</v>
      </c>
      <c r="D4" s="310" t="str">
        <f t="shared" si="1"/>
        <v> </v>
      </c>
      <c r="F4" s="48"/>
    </row>
    <row r="5">
      <c r="A5" s="229"/>
      <c r="B5" s="222" t="s">
        <v>198</v>
      </c>
      <c r="C5" s="222" t="b">
        <v>0</v>
      </c>
      <c r="D5" s="310" t="str">
        <f t="shared" si="1"/>
        <v> </v>
      </c>
      <c r="F5" s="48"/>
      <c r="G5" s="48" t="s">
        <v>199</v>
      </c>
      <c r="H5" s="48"/>
      <c r="I5" s="48" t="s">
        <v>199</v>
      </c>
      <c r="J5" s="48"/>
      <c r="K5" s="48"/>
      <c r="L5" s="48" t="s">
        <v>199</v>
      </c>
    </row>
    <row r="6">
      <c r="A6" s="229"/>
      <c r="B6" s="222" t="s">
        <v>200</v>
      </c>
      <c r="C6" s="222" t="b">
        <v>0</v>
      </c>
      <c r="D6" s="311" t="str">
        <f t="shared" si="1"/>
        <v> </v>
      </c>
      <c r="E6" s="231"/>
      <c r="F6" s="48"/>
      <c r="G6" s="210" t="s">
        <v>201</v>
      </c>
      <c r="I6" s="210" t="s">
        <v>201</v>
      </c>
      <c r="L6" s="210" t="s">
        <v>201</v>
      </c>
    </row>
    <row r="7">
      <c r="A7" s="222"/>
      <c r="B7" s="222" t="s">
        <v>202</v>
      </c>
      <c r="C7" s="222" t="b">
        <v>0</v>
      </c>
      <c r="D7" s="311" t="str">
        <f t="shared" si="1"/>
        <v> </v>
      </c>
      <c r="E7" s="232"/>
      <c r="F7" s="210" t="s">
        <v>203</v>
      </c>
    </row>
    <row r="8">
      <c r="A8" s="222"/>
      <c r="B8" s="222" t="s">
        <v>204</v>
      </c>
      <c r="C8" s="222" t="b">
        <v>0</v>
      </c>
      <c r="D8" s="310" t="str">
        <f t="shared" si="1"/>
        <v> </v>
      </c>
      <c r="F8" s="48"/>
    </row>
    <row r="9">
      <c r="A9" s="222"/>
      <c r="B9" s="222" t="s">
        <v>205</v>
      </c>
      <c r="C9" s="222" t="b">
        <v>0</v>
      </c>
      <c r="D9" s="310" t="str">
        <f t="shared" si="1"/>
        <v> </v>
      </c>
      <c r="F9" s="48"/>
    </row>
    <row r="10">
      <c r="A10" s="222"/>
      <c r="B10" s="222" t="s">
        <v>206</v>
      </c>
      <c r="C10" s="222" t="b">
        <v>0</v>
      </c>
      <c r="D10" s="310" t="str">
        <f t="shared" si="1"/>
        <v> </v>
      </c>
      <c r="F10" s="233" t="s">
        <v>207</v>
      </c>
    </row>
    <row r="11">
      <c r="A11" s="222"/>
      <c r="B11" s="222" t="s">
        <v>208</v>
      </c>
      <c r="C11" s="222" t="b">
        <v>0</v>
      </c>
      <c r="D11" s="310" t="str">
        <f t="shared" si="1"/>
        <v> </v>
      </c>
      <c r="E11" s="234" t="s">
        <v>209</v>
      </c>
      <c r="F11" s="235"/>
    </row>
    <row r="12">
      <c r="A12" s="222"/>
      <c r="B12" s="222" t="s">
        <v>210</v>
      </c>
      <c r="C12" s="222" t="b">
        <v>0</v>
      </c>
      <c r="D12" s="310" t="str">
        <f t="shared" si="1"/>
        <v> </v>
      </c>
      <c r="E12" s="210" t="s">
        <v>196</v>
      </c>
      <c r="F12" s="236"/>
    </row>
    <row r="13">
      <c r="A13" s="222"/>
      <c r="B13" s="222" t="s">
        <v>211</v>
      </c>
      <c r="C13" s="222" t="b">
        <v>0</v>
      </c>
      <c r="D13" s="310" t="str">
        <f t="shared" si="1"/>
        <v> </v>
      </c>
      <c r="F13" s="210" t="s">
        <v>196</v>
      </c>
    </row>
    <row r="14">
      <c r="A14" s="222"/>
      <c r="B14" s="222" t="s">
        <v>212</v>
      </c>
      <c r="C14" s="222" t="b">
        <v>0</v>
      </c>
      <c r="D14" s="310" t="str">
        <f t="shared" si="1"/>
        <v> </v>
      </c>
      <c r="F14" s="48"/>
    </row>
    <row r="15">
      <c r="A15" s="222"/>
      <c r="B15" s="222" t="s">
        <v>213</v>
      </c>
      <c r="C15" s="222" t="b">
        <v>0</v>
      </c>
      <c r="D15" s="310" t="str">
        <f t="shared" si="1"/>
        <v> </v>
      </c>
      <c r="E15" s="237"/>
      <c r="F15" s="48"/>
      <c r="K15" s="144"/>
    </row>
    <row r="16">
      <c r="A16" s="222"/>
      <c r="B16" s="222" t="s">
        <v>214</v>
      </c>
      <c r="C16" s="222" t="b">
        <v>0</v>
      </c>
      <c r="D16" s="310" t="str">
        <f t="shared" si="1"/>
        <v> </v>
      </c>
      <c r="F16" s="238"/>
    </row>
    <row r="17">
      <c r="A17" s="222"/>
      <c r="B17" s="222" t="s">
        <v>215</v>
      </c>
      <c r="C17" s="222" t="b">
        <v>0</v>
      </c>
      <c r="D17" s="310" t="str">
        <f t="shared" si="1"/>
        <v> </v>
      </c>
      <c r="F17" s="239"/>
    </row>
    <row r="18">
      <c r="A18" s="222"/>
      <c r="B18" s="222" t="s">
        <v>216</v>
      </c>
      <c r="C18" s="222" t="b">
        <v>0</v>
      </c>
      <c r="D18" s="310" t="str">
        <f t="shared" si="1"/>
        <v> </v>
      </c>
      <c r="F18" s="240"/>
    </row>
    <row r="19">
      <c r="A19" s="222"/>
      <c r="B19" s="222" t="s">
        <v>173</v>
      </c>
      <c r="C19" s="222" t="b">
        <v>0</v>
      </c>
      <c r="D19" s="311" t="str">
        <f t="shared" si="1"/>
        <v> </v>
      </c>
      <c r="E19" s="241"/>
      <c r="F19" s="242" t="s">
        <v>203</v>
      </c>
    </row>
    <row r="20">
      <c r="A20" s="144"/>
      <c r="B20" s="144"/>
      <c r="C20" s="144"/>
      <c r="D20" s="312" t="s">
        <v>217</v>
      </c>
      <c r="E20" s="245"/>
      <c r="F20" s="246" t="s">
        <v>218</v>
      </c>
      <c r="G20" s="247" t="s">
        <v>169</v>
      </c>
      <c r="H20" s="248"/>
      <c r="I20" s="249" t="s">
        <v>6</v>
      </c>
    </row>
    <row r="21" ht="15.75" customHeight="1">
      <c r="A21" s="250"/>
      <c r="B21" s="251" t="s">
        <v>219</v>
      </c>
      <c r="C21" s="250"/>
      <c r="D21" s="313"/>
      <c r="E21" s="254">
        <f>E20+28</f>
        <v>28</v>
      </c>
      <c r="F21" s="255" t="s">
        <v>219</v>
      </c>
      <c r="G21" s="256"/>
      <c r="H21" s="257" t="s">
        <v>203</v>
      </c>
      <c r="I21" s="258"/>
    </row>
    <row r="22" ht="15.75" customHeight="1">
      <c r="A22" s="250"/>
      <c r="B22" s="250" t="s">
        <v>195</v>
      </c>
      <c r="C22" s="250" t="b">
        <v>0</v>
      </c>
      <c r="D22" s="313" t="str">
        <f t="shared" ref="D22:D24" si="2">IF(C22=TRUE, NOW(), " ")</f>
        <v> </v>
      </c>
      <c r="E22" s="259"/>
      <c r="F22" s="255"/>
      <c r="G22" s="260"/>
      <c r="H22" s="261"/>
      <c r="I22" s="262"/>
    </row>
    <row r="23" ht="15.75" customHeight="1">
      <c r="A23" s="250"/>
      <c r="B23" s="250" t="s">
        <v>204</v>
      </c>
      <c r="C23" s="250" t="b">
        <v>0</v>
      </c>
      <c r="D23" s="313" t="str">
        <f t="shared" si="2"/>
        <v> </v>
      </c>
      <c r="E23" s="259"/>
      <c r="F23" s="255"/>
      <c r="G23" s="263"/>
      <c r="H23" s="264"/>
      <c r="I23" s="262"/>
    </row>
    <row r="24" ht="15.75" customHeight="1">
      <c r="A24" s="250"/>
      <c r="B24" s="250" t="s">
        <v>205</v>
      </c>
      <c r="C24" s="250" t="b">
        <v>0</v>
      </c>
      <c r="D24" s="313" t="str">
        <f t="shared" si="2"/>
        <v> </v>
      </c>
      <c r="E24" s="259"/>
      <c r="F24" s="255"/>
      <c r="G24" s="263"/>
      <c r="H24" s="264"/>
      <c r="I24" s="262"/>
    </row>
    <row r="25" ht="15.75" customHeight="1">
      <c r="A25" s="144"/>
      <c r="B25" s="144"/>
      <c r="C25" s="144"/>
      <c r="D25" s="314"/>
      <c r="E25" s="259"/>
      <c r="F25" s="255"/>
      <c r="G25" s="266"/>
      <c r="H25" s="267"/>
      <c r="I25" s="262"/>
    </row>
    <row r="26" ht="15.75" customHeight="1">
      <c r="A26" s="268"/>
      <c r="B26" s="269" t="s">
        <v>220</v>
      </c>
      <c r="C26" s="268"/>
      <c r="D26" s="315"/>
      <c r="E26" s="272">
        <f>E20+56</f>
        <v>56</v>
      </c>
      <c r="F26" s="255" t="s">
        <v>220</v>
      </c>
      <c r="G26" s="256"/>
      <c r="H26" s="257" t="s">
        <v>203</v>
      </c>
      <c r="I26" s="258"/>
    </row>
    <row r="27" ht="15.75" customHeight="1">
      <c r="A27" s="268"/>
      <c r="B27" s="268" t="s">
        <v>195</v>
      </c>
      <c r="C27" s="268" t="b">
        <v>0</v>
      </c>
      <c r="D27" s="315" t="str">
        <f t="shared" ref="D27:D29" si="3">IF(C27=TRUE, NOW(), " ")</f>
        <v> </v>
      </c>
      <c r="E27" s="259"/>
      <c r="F27" s="255"/>
      <c r="G27" s="260"/>
      <c r="H27" s="261"/>
      <c r="I27" s="262"/>
    </row>
    <row r="28" ht="15.75" customHeight="1">
      <c r="A28" s="268"/>
      <c r="B28" s="268" t="s">
        <v>204</v>
      </c>
      <c r="C28" s="268" t="b">
        <v>0</v>
      </c>
      <c r="D28" s="315" t="str">
        <f t="shared" si="3"/>
        <v> </v>
      </c>
      <c r="E28" s="259"/>
      <c r="F28" s="255"/>
      <c r="G28" s="263"/>
      <c r="H28" s="264"/>
      <c r="I28" s="262"/>
    </row>
    <row r="29" ht="15.75" customHeight="1">
      <c r="A29" s="268"/>
      <c r="B29" s="268" t="s">
        <v>205</v>
      </c>
      <c r="C29" s="268" t="b">
        <v>0</v>
      </c>
      <c r="D29" s="315" t="str">
        <f t="shared" si="3"/>
        <v> </v>
      </c>
      <c r="E29" s="259"/>
      <c r="F29" s="255"/>
      <c r="G29" s="263"/>
      <c r="H29" s="264"/>
      <c r="I29" s="262"/>
    </row>
    <row r="30" ht="15.75" customHeight="1">
      <c r="A30" s="144"/>
      <c r="B30" s="144"/>
      <c r="C30" s="144"/>
      <c r="D30" s="314"/>
      <c r="E30" s="259"/>
      <c r="F30" s="255"/>
      <c r="G30" s="266"/>
      <c r="H30" s="267"/>
      <c r="I30" s="262"/>
    </row>
    <row r="31" ht="15.75" customHeight="1">
      <c r="A31" s="273"/>
      <c r="B31" s="274" t="s">
        <v>221</v>
      </c>
      <c r="C31" s="273"/>
      <c r="D31" s="316"/>
      <c r="E31" s="272">
        <f>E20+84</f>
        <v>84</v>
      </c>
      <c r="F31" s="255" t="s">
        <v>221</v>
      </c>
      <c r="G31" s="256"/>
      <c r="H31" s="257" t="s">
        <v>203</v>
      </c>
      <c r="I31" s="258"/>
    </row>
    <row r="32" ht="15.75" customHeight="1">
      <c r="A32" s="273"/>
      <c r="B32" s="273" t="s">
        <v>195</v>
      </c>
      <c r="C32" s="273" t="b">
        <v>0</v>
      </c>
      <c r="D32" s="316" t="str">
        <f t="shared" ref="D32:D34" si="4">IF(C32=TRUE, NOW(), " ")</f>
        <v> </v>
      </c>
      <c r="E32" s="277"/>
      <c r="F32" s="255"/>
      <c r="G32" s="260"/>
      <c r="H32" s="261"/>
      <c r="I32" s="262"/>
    </row>
    <row r="33" ht="15.75" customHeight="1">
      <c r="A33" s="273"/>
      <c r="B33" s="273" t="s">
        <v>204</v>
      </c>
      <c r="C33" s="273" t="b">
        <v>0</v>
      </c>
      <c r="D33" s="316" t="str">
        <f t="shared" si="4"/>
        <v> </v>
      </c>
      <c r="E33" s="277"/>
      <c r="F33" s="255"/>
      <c r="G33" s="263"/>
      <c r="H33" s="264"/>
      <c r="I33" s="262"/>
    </row>
    <row r="34" ht="15.75" customHeight="1">
      <c r="A34" s="273"/>
      <c r="B34" s="273" t="s">
        <v>205</v>
      </c>
      <c r="C34" s="273" t="b">
        <v>0</v>
      </c>
      <c r="D34" s="316" t="str">
        <f t="shared" si="4"/>
        <v> </v>
      </c>
      <c r="E34" s="277"/>
      <c r="F34" s="255"/>
      <c r="G34" s="263"/>
      <c r="H34" s="264"/>
      <c r="I34" s="262"/>
    </row>
    <row r="35" ht="15.75" customHeight="1">
      <c r="A35" s="144"/>
      <c r="B35" s="144"/>
      <c r="C35" s="144"/>
      <c r="D35" s="314"/>
      <c r="E35" s="277"/>
      <c r="F35" s="255"/>
      <c r="G35" s="266"/>
      <c r="H35" s="267"/>
      <c r="I35" s="262"/>
    </row>
    <row r="36" ht="15.75" customHeight="1">
      <c r="A36" s="129"/>
      <c r="B36" s="126" t="s">
        <v>222</v>
      </c>
      <c r="C36" s="129"/>
      <c r="D36" s="317"/>
      <c r="E36" s="280">
        <f>E31+84</f>
        <v>168</v>
      </c>
      <c r="F36" s="255" t="s">
        <v>222</v>
      </c>
      <c r="G36" s="256"/>
      <c r="H36" s="257" t="s">
        <v>203</v>
      </c>
      <c r="I36" s="258"/>
    </row>
    <row r="37" ht="15.75" customHeight="1">
      <c r="A37" s="129"/>
      <c r="B37" s="129" t="s">
        <v>195</v>
      </c>
      <c r="C37" s="129" t="b">
        <v>0</v>
      </c>
      <c r="D37" s="317" t="str">
        <f t="shared" ref="D37:D39" si="5">IF(C37=TRUE, NOW(), " ")</f>
        <v> </v>
      </c>
      <c r="E37" s="277"/>
      <c r="F37" s="255"/>
      <c r="G37" s="260"/>
      <c r="H37" s="264"/>
      <c r="I37" s="262"/>
    </row>
    <row r="38" ht="15.75" customHeight="1">
      <c r="A38" s="129"/>
      <c r="B38" s="129" t="s">
        <v>204</v>
      </c>
      <c r="C38" s="129" t="b">
        <v>0</v>
      </c>
      <c r="D38" s="317" t="str">
        <f t="shared" si="5"/>
        <v> </v>
      </c>
      <c r="E38" s="277"/>
      <c r="F38" s="255"/>
      <c r="G38" s="263"/>
      <c r="H38" s="264"/>
      <c r="I38" s="262"/>
    </row>
    <row r="39" ht="15.75" customHeight="1">
      <c r="A39" s="129"/>
      <c r="B39" s="129" t="s">
        <v>205</v>
      </c>
      <c r="C39" s="129" t="b">
        <v>0</v>
      </c>
      <c r="D39" s="317" t="str">
        <f t="shared" si="5"/>
        <v> </v>
      </c>
      <c r="E39" s="281"/>
      <c r="F39" s="282"/>
      <c r="G39" s="283"/>
      <c r="H39" s="284"/>
      <c r="I39" s="285"/>
    </row>
    <row r="40" ht="15.75" customHeight="1">
      <c r="D40" s="61"/>
    </row>
    <row r="41" ht="15.75" customHeight="1">
      <c r="D41" s="61"/>
    </row>
    <row r="42" ht="15.75" customHeight="1">
      <c r="D42" s="61"/>
    </row>
    <row r="43" ht="15.75" customHeight="1">
      <c r="D43" s="61"/>
    </row>
    <row r="44" ht="15.75" customHeight="1">
      <c r="D44" s="61"/>
    </row>
    <row r="45" ht="15.75" customHeight="1">
      <c r="D45" s="61"/>
    </row>
    <row r="46" ht="15.75" customHeight="1">
      <c r="D46" s="61"/>
    </row>
    <row r="47" ht="15.75" customHeight="1">
      <c r="D47" s="61"/>
    </row>
    <row r="48" ht="15.75" customHeight="1">
      <c r="D48" s="61"/>
    </row>
    <row r="49" ht="15.75" customHeight="1">
      <c r="D49" s="61"/>
    </row>
    <row r="50" ht="15.75" customHeight="1">
      <c r="D50" s="61"/>
    </row>
    <row r="51" ht="15.75" customHeight="1">
      <c r="D51" s="61"/>
    </row>
    <row r="52" ht="15.75" customHeight="1">
      <c r="D52" s="61"/>
    </row>
    <row r="53" ht="15.75" customHeight="1">
      <c r="D53" s="61"/>
    </row>
    <row r="54" ht="15.75" customHeight="1">
      <c r="D54" s="61"/>
    </row>
    <row r="55" ht="15.75" customHeight="1">
      <c r="D55" s="61"/>
    </row>
    <row r="56" ht="15.75" customHeight="1">
      <c r="D56" s="61"/>
    </row>
    <row r="57" ht="15.75" customHeight="1">
      <c r="D57" s="61"/>
    </row>
    <row r="58" ht="15.75" customHeight="1">
      <c r="D58" s="61"/>
    </row>
    <row r="59" ht="15.75" customHeight="1">
      <c r="D59" s="61"/>
    </row>
    <row r="60" ht="15.75" customHeight="1">
      <c r="D60" s="61"/>
    </row>
    <row r="61" ht="15.75" customHeight="1">
      <c r="D61" s="61"/>
    </row>
    <row r="62" ht="15.75" customHeight="1">
      <c r="D62" s="61"/>
    </row>
    <row r="63" ht="15.75" customHeight="1">
      <c r="D63" s="61"/>
    </row>
    <row r="64" ht="15.75" customHeight="1">
      <c r="D64" s="61"/>
    </row>
    <row r="65" ht="15.75" customHeight="1">
      <c r="D65" s="61"/>
    </row>
    <row r="66" ht="15.75" customHeight="1">
      <c r="D66" s="61"/>
    </row>
    <row r="67" ht="15.75" customHeight="1">
      <c r="D67" s="61"/>
    </row>
    <row r="68" ht="15.75" customHeight="1">
      <c r="D68" s="61"/>
    </row>
    <row r="69" ht="15.75" customHeight="1">
      <c r="D69" s="61"/>
    </row>
    <row r="70" ht="15.75" customHeight="1">
      <c r="D70" s="61"/>
    </row>
    <row r="71" ht="15.75" customHeight="1">
      <c r="D71" s="61"/>
    </row>
    <row r="72" ht="15.75" customHeight="1">
      <c r="D72" s="61"/>
    </row>
    <row r="73" ht="15.75" customHeight="1">
      <c r="D73" s="61"/>
    </row>
    <row r="74" ht="15.75" customHeight="1">
      <c r="D74" s="61"/>
    </row>
    <row r="75" ht="15.75" customHeight="1">
      <c r="D75" s="61"/>
    </row>
    <row r="76" ht="15.75" customHeight="1">
      <c r="D76" s="61"/>
    </row>
    <row r="77" ht="15.75" customHeight="1">
      <c r="D77" s="61"/>
    </row>
    <row r="78" ht="15.75" customHeight="1">
      <c r="D78" s="61"/>
    </row>
    <row r="79" ht="15.75" customHeight="1">
      <c r="D79" s="61"/>
    </row>
    <row r="80" ht="15.75" customHeight="1">
      <c r="D80" s="61"/>
    </row>
    <row r="81" ht="15.75" customHeight="1">
      <c r="D81" s="61"/>
    </row>
    <row r="82" ht="15.75" customHeight="1">
      <c r="D82" s="61"/>
    </row>
    <row r="83" ht="15.75" customHeight="1">
      <c r="D83" s="61"/>
    </row>
    <row r="84" ht="15.75" customHeight="1">
      <c r="D84" s="61"/>
    </row>
    <row r="85" ht="15.75" customHeight="1">
      <c r="D85" s="61"/>
    </row>
    <row r="86" ht="15.75" customHeight="1">
      <c r="D86" s="61"/>
    </row>
    <row r="87" ht="15.75" customHeight="1">
      <c r="D87" s="61"/>
    </row>
    <row r="88" ht="15.75" customHeight="1">
      <c r="D88" s="61"/>
    </row>
    <row r="89" ht="15.75" customHeight="1">
      <c r="D89" s="61"/>
    </row>
    <row r="90" ht="15.75" customHeight="1">
      <c r="D90" s="61"/>
    </row>
    <row r="91" ht="15.75" customHeight="1">
      <c r="D91" s="61"/>
    </row>
    <row r="92" ht="15.75" customHeight="1">
      <c r="D92" s="61"/>
    </row>
    <row r="93" ht="15.75" customHeight="1">
      <c r="D93" s="61"/>
    </row>
    <row r="94" ht="15.75" customHeight="1">
      <c r="D94" s="61"/>
    </row>
    <row r="95" ht="15.75" customHeight="1">
      <c r="D95" s="61"/>
    </row>
    <row r="96" ht="15.75" customHeight="1">
      <c r="D96" s="61"/>
    </row>
    <row r="97" ht="15.75" customHeight="1">
      <c r="D97" s="61"/>
    </row>
    <row r="98" ht="15.75" customHeight="1">
      <c r="D98" s="61"/>
    </row>
    <row r="99" ht="15.75" customHeight="1">
      <c r="D99" s="61"/>
    </row>
    <row r="100" ht="15.75" customHeight="1">
      <c r="D100" s="61"/>
    </row>
    <row r="101" ht="15.75" customHeight="1">
      <c r="D101" s="61"/>
    </row>
    <row r="102" ht="15.75" customHeight="1">
      <c r="D102" s="61"/>
    </row>
    <row r="103" ht="15.75" customHeight="1">
      <c r="D103" s="61"/>
    </row>
    <row r="104" ht="15.75" customHeight="1">
      <c r="D104" s="61"/>
    </row>
    <row r="105" ht="15.75" customHeight="1">
      <c r="D105" s="61"/>
    </row>
    <row r="106" ht="15.75" customHeight="1">
      <c r="D106" s="61"/>
    </row>
    <row r="107" ht="15.75" customHeight="1">
      <c r="D107" s="61"/>
    </row>
    <row r="108" ht="15.75" customHeight="1">
      <c r="D108" s="61"/>
    </row>
    <row r="109" ht="15.75" customHeight="1">
      <c r="D109" s="61"/>
    </row>
    <row r="110" ht="15.75" customHeight="1">
      <c r="D110" s="61"/>
    </row>
    <row r="111" ht="15.75" customHeight="1">
      <c r="D111" s="61"/>
    </row>
    <row r="112" ht="15.75" customHeight="1">
      <c r="D112" s="61"/>
    </row>
    <row r="113" ht="15.75" customHeight="1">
      <c r="D113" s="61"/>
    </row>
    <row r="114" ht="15.75" customHeight="1">
      <c r="D114" s="61"/>
    </row>
    <row r="115" ht="15.75" customHeight="1">
      <c r="D115" s="61"/>
    </row>
    <row r="116" ht="15.75" customHeight="1">
      <c r="D116" s="61"/>
    </row>
    <row r="117" ht="15.75" customHeight="1">
      <c r="D117" s="61"/>
    </row>
    <row r="118" ht="15.75" customHeight="1">
      <c r="D118" s="61"/>
    </row>
    <row r="119" ht="15.75" customHeight="1">
      <c r="D119" s="61"/>
    </row>
    <row r="120" ht="15.75" customHeight="1">
      <c r="D120" s="61"/>
    </row>
    <row r="121" ht="15.75" customHeight="1">
      <c r="D121" s="61"/>
    </row>
    <row r="122" ht="15.75" customHeight="1">
      <c r="D122" s="61"/>
    </row>
    <row r="123" ht="15.75" customHeight="1">
      <c r="D123" s="61"/>
    </row>
    <row r="124" ht="15.75" customHeight="1">
      <c r="D124" s="61"/>
    </row>
    <row r="125" ht="15.75" customHeight="1">
      <c r="D125" s="61"/>
    </row>
    <row r="126" ht="15.75" customHeight="1">
      <c r="D126" s="61"/>
    </row>
    <row r="127" ht="15.75" customHeight="1">
      <c r="D127" s="61"/>
    </row>
    <row r="128" ht="15.75" customHeight="1">
      <c r="D128" s="61"/>
    </row>
    <row r="129" ht="15.75" customHeight="1">
      <c r="D129" s="61"/>
    </row>
    <row r="130" ht="15.75" customHeight="1">
      <c r="D130" s="61"/>
    </row>
    <row r="131" ht="15.75" customHeight="1">
      <c r="D131" s="61"/>
    </row>
    <row r="132" ht="15.75" customHeight="1">
      <c r="D132" s="61"/>
    </row>
    <row r="133" ht="15.75" customHeight="1">
      <c r="D133" s="61"/>
    </row>
    <row r="134" ht="15.75" customHeight="1">
      <c r="D134" s="61"/>
    </row>
    <row r="135" ht="15.75" customHeight="1">
      <c r="D135" s="61"/>
    </row>
    <row r="136" ht="15.75" customHeight="1">
      <c r="D136" s="61"/>
    </row>
    <row r="137" ht="15.75" customHeight="1">
      <c r="D137" s="61"/>
    </row>
    <row r="138" ht="15.75" customHeight="1">
      <c r="D138" s="61"/>
    </row>
    <row r="139" ht="15.75" customHeight="1">
      <c r="D139" s="61"/>
    </row>
    <row r="140" ht="15.75" customHeight="1">
      <c r="D140" s="61"/>
    </row>
    <row r="141" ht="15.75" customHeight="1">
      <c r="D141" s="61"/>
    </row>
    <row r="142" ht="15.75" customHeight="1">
      <c r="D142" s="61"/>
    </row>
    <row r="143" ht="15.75" customHeight="1">
      <c r="D143" s="61"/>
    </row>
    <row r="144" ht="15.75" customHeight="1">
      <c r="D144" s="61"/>
    </row>
    <row r="145" ht="15.75" customHeight="1">
      <c r="D145" s="61"/>
    </row>
    <row r="146" ht="15.75" customHeight="1">
      <c r="D146" s="61"/>
    </row>
    <row r="147" ht="15.75" customHeight="1">
      <c r="D147" s="61"/>
    </row>
    <row r="148" ht="15.75" customHeight="1">
      <c r="D148" s="61"/>
    </row>
    <row r="149" ht="15.75" customHeight="1">
      <c r="D149" s="61"/>
    </row>
    <row r="150" ht="15.75" customHeight="1">
      <c r="D150" s="61"/>
    </row>
    <row r="151" ht="15.75" customHeight="1">
      <c r="D151" s="61"/>
    </row>
    <row r="152" ht="15.75" customHeight="1">
      <c r="D152" s="61"/>
    </row>
    <row r="153" ht="15.75" customHeight="1">
      <c r="D153" s="61"/>
    </row>
    <row r="154" ht="15.75" customHeight="1">
      <c r="D154" s="61"/>
    </row>
    <row r="155" ht="15.75" customHeight="1">
      <c r="D155" s="61"/>
    </row>
    <row r="156" ht="15.75" customHeight="1">
      <c r="D156" s="61"/>
    </row>
    <row r="157" ht="15.75" customHeight="1">
      <c r="D157" s="61"/>
    </row>
    <row r="158" ht="15.75" customHeight="1">
      <c r="D158" s="61"/>
    </row>
    <row r="159" ht="15.75" customHeight="1">
      <c r="D159" s="61"/>
    </row>
    <row r="160" ht="15.75" customHeight="1">
      <c r="D160" s="61"/>
    </row>
    <row r="161" ht="15.75" customHeight="1">
      <c r="D161" s="61"/>
    </row>
    <row r="162" ht="15.75" customHeight="1">
      <c r="D162" s="61"/>
    </row>
    <row r="163" ht="15.75" customHeight="1">
      <c r="D163" s="61"/>
    </row>
    <row r="164" ht="15.75" customHeight="1">
      <c r="D164" s="61"/>
    </row>
    <row r="165" ht="15.75" customHeight="1">
      <c r="D165" s="61"/>
    </row>
    <row r="166" ht="15.75" customHeight="1">
      <c r="D166" s="61"/>
    </row>
    <row r="167" ht="15.75" customHeight="1">
      <c r="D167" s="61"/>
    </row>
    <row r="168" ht="15.75" customHeight="1">
      <c r="D168" s="61"/>
    </row>
    <row r="169" ht="15.75" customHeight="1">
      <c r="D169" s="61"/>
    </row>
    <row r="170" ht="15.75" customHeight="1">
      <c r="D170" s="61"/>
    </row>
    <row r="171" ht="15.75" customHeight="1">
      <c r="D171" s="61"/>
    </row>
    <row r="172" ht="15.75" customHeight="1">
      <c r="D172" s="61"/>
    </row>
    <row r="173" ht="15.75" customHeight="1">
      <c r="D173" s="61"/>
    </row>
    <row r="174" ht="15.75" customHeight="1">
      <c r="D174" s="61"/>
    </row>
    <row r="175" ht="15.75" customHeight="1">
      <c r="D175" s="61"/>
    </row>
    <row r="176" ht="15.75" customHeight="1">
      <c r="D176" s="61"/>
    </row>
    <row r="177" ht="15.75" customHeight="1">
      <c r="D177" s="61"/>
    </row>
    <row r="178" ht="15.75" customHeight="1">
      <c r="D178" s="61"/>
    </row>
    <row r="179" ht="15.75" customHeight="1">
      <c r="D179" s="61"/>
    </row>
    <row r="180" ht="15.75" customHeight="1">
      <c r="D180" s="61"/>
    </row>
    <row r="181" ht="15.75" customHeight="1">
      <c r="D181" s="61"/>
    </row>
    <row r="182" ht="15.75" customHeight="1">
      <c r="D182" s="61"/>
    </row>
    <row r="183" ht="15.75" customHeight="1">
      <c r="D183" s="61"/>
    </row>
    <row r="184" ht="15.75" customHeight="1">
      <c r="D184" s="61"/>
    </row>
    <row r="185" ht="15.75" customHeight="1">
      <c r="D185" s="61"/>
    </row>
    <row r="186" ht="15.75" customHeight="1">
      <c r="D186" s="61"/>
    </row>
    <row r="187" ht="15.75" customHeight="1">
      <c r="D187" s="61"/>
    </row>
    <row r="188" ht="15.75" customHeight="1">
      <c r="D188" s="61"/>
    </row>
    <row r="189" ht="15.75" customHeight="1">
      <c r="D189" s="61"/>
    </row>
    <row r="190" ht="15.75" customHeight="1">
      <c r="D190" s="61"/>
    </row>
    <row r="191" ht="15.75" customHeight="1">
      <c r="D191" s="61"/>
    </row>
    <row r="192" ht="15.75" customHeight="1">
      <c r="D192" s="61"/>
    </row>
    <row r="193" ht="15.75" customHeight="1">
      <c r="D193" s="61"/>
    </row>
    <row r="194" ht="15.75" customHeight="1">
      <c r="D194" s="61"/>
    </row>
    <row r="195" ht="15.75" customHeight="1">
      <c r="D195" s="61"/>
    </row>
    <row r="196" ht="15.75" customHeight="1">
      <c r="D196" s="61"/>
    </row>
    <row r="197" ht="15.75" customHeight="1">
      <c r="D197" s="61"/>
    </row>
    <row r="198" ht="15.75" customHeight="1">
      <c r="D198" s="61"/>
    </row>
    <row r="199" ht="15.75" customHeight="1">
      <c r="D199" s="61"/>
    </row>
    <row r="200" ht="15.75" customHeight="1">
      <c r="D200" s="61"/>
    </row>
    <row r="201" ht="15.75" customHeight="1">
      <c r="D201" s="61"/>
    </row>
    <row r="202" ht="15.75" customHeight="1">
      <c r="D202" s="61"/>
    </row>
    <row r="203" ht="15.75" customHeight="1">
      <c r="D203" s="61"/>
    </row>
    <row r="204" ht="15.75" customHeight="1">
      <c r="D204" s="61"/>
    </row>
    <row r="205" ht="15.75" customHeight="1">
      <c r="D205" s="61"/>
    </row>
    <row r="206" ht="15.75" customHeight="1">
      <c r="D206" s="61"/>
    </row>
    <row r="207" ht="15.75" customHeight="1">
      <c r="D207" s="61"/>
    </row>
    <row r="208" ht="15.75" customHeight="1">
      <c r="D208" s="61"/>
    </row>
    <row r="209" ht="15.75" customHeight="1">
      <c r="D209" s="61"/>
    </row>
    <row r="210" ht="15.75" customHeight="1">
      <c r="D210" s="61"/>
    </row>
    <row r="211" ht="15.75" customHeight="1">
      <c r="D211" s="61"/>
    </row>
    <row r="212" ht="15.75" customHeight="1">
      <c r="D212" s="61"/>
    </row>
    <row r="213" ht="15.75" customHeight="1">
      <c r="D213" s="61"/>
    </row>
    <row r="214" ht="15.75" customHeight="1">
      <c r="D214" s="61"/>
    </row>
    <row r="215" ht="15.75" customHeight="1">
      <c r="D215" s="61"/>
    </row>
    <row r="216" ht="15.75" customHeight="1">
      <c r="D216" s="61"/>
    </row>
    <row r="217" ht="15.75" customHeight="1">
      <c r="D217" s="61"/>
    </row>
    <row r="218" ht="15.75" customHeight="1">
      <c r="D218" s="61"/>
    </row>
    <row r="219" ht="15.75" customHeight="1">
      <c r="D219" s="61"/>
    </row>
    <row r="220" ht="15.75" customHeight="1">
      <c r="D220" s="61"/>
    </row>
    <row r="221" ht="15.75" customHeight="1">
      <c r="D221" s="61"/>
    </row>
    <row r="222" ht="15.75" customHeight="1">
      <c r="D222" s="61"/>
    </row>
    <row r="223" ht="15.75" customHeight="1">
      <c r="D223" s="61"/>
    </row>
    <row r="224" ht="15.75" customHeight="1">
      <c r="D224" s="61"/>
    </row>
    <row r="225" ht="15.75" customHeight="1">
      <c r="D225" s="61"/>
    </row>
    <row r="226" ht="15.75" customHeight="1">
      <c r="D226" s="61"/>
    </row>
    <row r="227" ht="15.75" customHeight="1">
      <c r="D227" s="61"/>
    </row>
    <row r="228" ht="15.75" customHeight="1">
      <c r="D228" s="61"/>
    </row>
    <row r="229" ht="15.75" customHeight="1">
      <c r="D229" s="61"/>
    </row>
    <row r="230" ht="15.75" customHeight="1">
      <c r="D230" s="61"/>
    </row>
    <row r="231" ht="15.75" customHeight="1">
      <c r="D231" s="61"/>
    </row>
    <row r="232" ht="15.75" customHeight="1">
      <c r="D232" s="61"/>
    </row>
    <row r="233" ht="15.75" customHeight="1">
      <c r="D233" s="61"/>
    </row>
    <row r="234" ht="15.75" customHeight="1">
      <c r="D234" s="61"/>
    </row>
    <row r="235" ht="15.75" customHeight="1">
      <c r="D235" s="61"/>
    </row>
    <row r="236" ht="15.75" customHeight="1">
      <c r="D236" s="61"/>
    </row>
    <row r="237" ht="15.75" customHeight="1">
      <c r="D237" s="61"/>
    </row>
    <row r="238" ht="15.75" customHeight="1">
      <c r="D238" s="61"/>
    </row>
    <row r="239" ht="15.75" customHeight="1">
      <c r="D239" s="61"/>
    </row>
    <row r="240" ht="15.75" customHeight="1">
      <c r="D240" s="61"/>
    </row>
    <row r="241" ht="15.75" customHeight="1">
      <c r="D241" s="61"/>
    </row>
    <row r="242" ht="15.75" customHeight="1">
      <c r="D242" s="61"/>
    </row>
    <row r="243" ht="15.75" customHeight="1">
      <c r="D243" s="61"/>
    </row>
    <row r="244" ht="15.75" customHeight="1">
      <c r="D244" s="61"/>
    </row>
    <row r="245" ht="15.75" customHeight="1">
      <c r="D245" s="61"/>
    </row>
    <row r="246" ht="15.75" customHeight="1">
      <c r="D246" s="61"/>
    </row>
    <row r="247" ht="15.75" customHeight="1">
      <c r="D247" s="61"/>
    </row>
    <row r="248" ht="15.75" customHeight="1">
      <c r="D248" s="61"/>
    </row>
    <row r="249" ht="15.75" customHeight="1">
      <c r="D249" s="61"/>
    </row>
    <row r="250" ht="15.75" customHeight="1">
      <c r="D250" s="61"/>
    </row>
    <row r="251" ht="15.75" customHeight="1">
      <c r="D251" s="61"/>
    </row>
    <row r="252" ht="15.75" customHeight="1">
      <c r="D252" s="61"/>
    </row>
    <row r="253" ht="15.75" customHeight="1">
      <c r="D253" s="61"/>
    </row>
    <row r="254" ht="15.75" customHeight="1">
      <c r="D254" s="61"/>
    </row>
    <row r="255" ht="15.75" customHeight="1">
      <c r="D255" s="61"/>
    </row>
    <row r="256" ht="15.75" customHeight="1">
      <c r="D256" s="61"/>
    </row>
    <row r="257" ht="15.75" customHeight="1">
      <c r="D257" s="61"/>
    </row>
    <row r="258" ht="15.75" customHeight="1">
      <c r="D258" s="61"/>
    </row>
    <row r="259" ht="15.75" customHeight="1">
      <c r="D259" s="61"/>
    </row>
    <row r="260" ht="15.75" customHeight="1">
      <c r="D260" s="61"/>
    </row>
    <row r="261" ht="15.75" customHeight="1">
      <c r="D261" s="61"/>
    </row>
    <row r="262" ht="15.75" customHeight="1">
      <c r="D262" s="61"/>
    </row>
    <row r="263" ht="15.75" customHeight="1">
      <c r="D263" s="61"/>
    </row>
    <row r="264" ht="15.75" customHeight="1">
      <c r="D264" s="61"/>
    </row>
    <row r="265" ht="15.75" customHeight="1">
      <c r="D265" s="61"/>
    </row>
    <row r="266" ht="15.75" customHeight="1">
      <c r="D266" s="61"/>
    </row>
    <row r="267" ht="15.75" customHeight="1">
      <c r="D267" s="61"/>
    </row>
    <row r="268" ht="15.75" customHeight="1">
      <c r="D268" s="61"/>
    </row>
    <row r="269" ht="15.75" customHeight="1">
      <c r="D269" s="61"/>
    </row>
    <row r="270" ht="15.75" customHeight="1">
      <c r="D270" s="61"/>
    </row>
    <row r="271" ht="15.75" customHeight="1">
      <c r="D271" s="61"/>
    </row>
    <row r="272" ht="15.75" customHeight="1">
      <c r="D272" s="61"/>
    </row>
    <row r="273" ht="15.75" customHeight="1">
      <c r="D273" s="61"/>
    </row>
    <row r="274" ht="15.75" customHeight="1">
      <c r="D274" s="61"/>
    </row>
    <row r="275" ht="15.75" customHeight="1">
      <c r="D275" s="61"/>
    </row>
    <row r="276" ht="15.75" customHeight="1">
      <c r="D276" s="61"/>
    </row>
    <row r="277" ht="15.75" customHeight="1">
      <c r="D277" s="61"/>
    </row>
    <row r="278" ht="15.75" customHeight="1">
      <c r="D278" s="61"/>
    </row>
    <row r="279" ht="15.75" customHeight="1">
      <c r="D279" s="61"/>
    </row>
    <row r="280" ht="15.75" customHeight="1">
      <c r="D280" s="61"/>
    </row>
    <row r="281" ht="15.75" customHeight="1">
      <c r="D281" s="61"/>
    </row>
    <row r="282" ht="15.75" customHeight="1">
      <c r="D282" s="61"/>
    </row>
    <row r="283" ht="15.75" customHeight="1">
      <c r="D283" s="61"/>
    </row>
    <row r="284" ht="15.75" customHeight="1">
      <c r="D284" s="61"/>
    </row>
    <row r="285" ht="15.75" customHeight="1">
      <c r="D285" s="61"/>
    </row>
    <row r="286" ht="15.75" customHeight="1">
      <c r="D286" s="61"/>
    </row>
    <row r="287" ht="15.75" customHeight="1">
      <c r="D287" s="61"/>
    </row>
    <row r="288" ht="15.75" customHeight="1">
      <c r="D288" s="61"/>
    </row>
    <row r="289" ht="15.75" customHeight="1">
      <c r="D289" s="61"/>
    </row>
    <row r="290" ht="15.75" customHeight="1">
      <c r="D290" s="61"/>
    </row>
    <row r="291" ht="15.75" customHeight="1">
      <c r="D291" s="61"/>
    </row>
    <row r="292" ht="15.75" customHeight="1">
      <c r="D292" s="61"/>
    </row>
    <row r="293" ht="15.75" customHeight="1">
      <c r="D293" s="61"/>
    </row>
    <row r="294" ht="15.75" customHeight="1">
      <c r="D294" s="61"/>
    </row>
    <row r="295" ht="15.75" customHeight="1">
      <c r="D295" s="61"/>
    </row>
    <row r="296" ht="15.75" customHeight="1">
      <c r="D296" s="61"/>
    </row>
    <row r="297" ht="15.75" customHeight="1">
      <c r="D297" s="61"/>
    </row>
    <row r="298" ht="15.75" customHeight="1">
      <c r="D298" s="61"/>
    </row>
    <row r="299" ht="15.75" customHeight="1">
      <c r="D299" s="61"/>
    </row>
    <row r="300" ht="15.75" customHeight="1">
      <c r="D300" s="61"/>
    </row>
    <row r="301" ht="15.75" customHeight="1">
      <c r="D301" s="61"/>
    </row>
    <row r="302" ht="15.75" customHeight="1">
      <c r="D302" s="61"/>
    </row>
    <row r="303" ht="15.75" customHeight="1">
      <c r="D303" s="61"/>
    </row>
    <row r="304" ht="15.75" customHeight="1">
      <c r="D304" s="61"/>
    </row>
    <row r="305" ht="15.75" customHeight="1">
      <c r="D305" s="61"/>
    </row>
    <row r="306" ht="15.75" customHeight="1">
      <c r="D306" s="61"/>
    </row>
    <row r="307" ht="15.75" customHeight="1">
      <c r="D307" s="61"/>
    </row>
    <row r="308" ht="15.75" customHeight="1">
      <c r="D308" s="61"/>
    </row>
    <row r="309" ht="15.75" customHeight="1">
      <c r="D309" s="61"/>
    </row>
    <row r="310" ht="15.75" customHeight="1">
      <c r="D310" s="61"/>
    </row>
    <row r="311" ht="15.75" customHeight="1">
      <c r="D311" s="61"/>
    </row>
    <row r="312" ht="15.75" customHeight="1">
      <c r="D312" s="61"/>
    </row>
    <row r="313" ht="15.75" customHeight="1">
      <c r="D313" s="61"/>
    </row>
    <row r="314" ht="15.75" customHeight="1">
      <c r="D314" s="61"/>
    </row>
    <row r="315" ht="15.75" customHeight="1">
      <c r="D315" s="61"/>
    </row>
    <row r="316" ht="15.75" customHeight="1">
      <c r="D316" s="61"/>
    </row>
    <row r="317" ht="15.75" customHeight="1">
      <c r="D317" s="61"/>
    </row>
    <row r="318" ht="15.75" customHeight="1">
      <c r="D318" s="61"/>
    </row>
    <row r="319" ht="15.75" customHeight="1">
      <c r="D319" s="61"/>
    </row>
    <row r="320" ht="15.75" customHeight="1">
      <c r="D320" s="61"/>
    </row>
    <row r="321" ht="15.75" customHeight="1">
      <c r="D321" s="61"/>
    </row>
    <row r="322" ht="15.75" customHeight="1">
      <c r="D322" s="61"/>
    </row>
    <row r="323" ht="15.75" customHeight="1">
      <c r="D323" s="61"/>
    </row>
    <row r="324" ht="15.75" customHeight="1">
      <c r="D324" s="61"/>
    </row>
    <row r="325" ht="15.75" customHeight="1">
      <c r="D325" s="61"/>
    </row>
    <row r="326" ht="15.75" customHeight="1">
      <c r="D326" s="61"/>
    </row>
    <row r="327" ht="15.75" customHeight="1">
      <c r="D327" s="61"/>
    </row>
    <row r="328" ht="15.75" customHeight="1">
      <c r="D328" s="61"/>
    </row>
    <row r="329" ht="15.75" customHeight="1">
      <c r="D329" s="61"/>
    </row>
    <row r="330" ht="15.75" customHeight="1">
      <c r="D330" s="61"/>
    </row>
    <row r="331" ht="15.75" customHeight="1">
      <c r="D331" s="61"/>
    </row>
    <row r="332" ht="15.75" customHeight="1">
      <c r="D332" s="61"/>
    </row>
    <row r="333" ht="15.75" customHeight="1">
      <c r="D333" s="61"/>
    </row>
    <row r="334" ht="15.75" customHeight="1">
      <c r="D334" s="61"/>
    </row>
    <row r="335" ht="15.75" customHeight="1">
      <c r="D335" s="61"/>
    </row>
    <row r="336" ht="15.75" customHeight="1">
      <c r="D336" s="61"/>
    </row>
    <row r="337" ht="15.75" customHeight="1">
      <c r="D337" s="61"/>
    </row>
    <row r="338" ht="15.75" customHeight="1">
      <c r="D338" s="61"/>
    </row>
    <row r="339" ht="15.75" customHeight="1">
      <c r="D339" s="61"/>
    </row>
    <row r="340" ht="15.75" customHeight="1">
      <c r="D340" s="61"/>
    </row>
    <row r="341" ht="15.75" customHeight="1">
      <c r="D341" s="61"/>
    </row>
    <row r="342" ht="15.75" customHeight="1">
      <c r="D342" s="61"/>
    </row>
    <row r="343" ht="15.75" customHeight="1">
      <c r="D343" s="61"/>
    </row>
    <row r="344" ht="15.75" customHeight="1">
      <c r="D344" s="61"/>
    </row>
    <row r="345" ht="15.75" customHeight="1">
      <c r="D345" s="61"/>
    </row>
    <row r="346" ht="15.75" customHeight="1">
      <c r="D346" s="61"/>
    </row>
    <row r="347" ht="15.75" customHeight="1">
      <c r="D347" s="61"/>
    </row>
    <row r="348" ht="15.75" customHeight="1">
      <c r="D348" s="61"/>
    </row>
    <row r="349" ht="15.75" customHeight="1">
      <c r="D349" s="61"/>
    </row>
    <row r="350" ht="15.75" customHeight="1">
      <c r="D350" s="61"/>
    </row>
    <row r="351" ht="15.75" customHeight="1">
      <c r="D351" s="61"/>
    </row>
    <row r="352" ht="15.75" customHeight="1">
      <c r="D352" s="61"/>
    </row>
    <row r="353" ht="15.75" customHeight="1">
      <c r="D353" s="61"/>
    </row>
    <row r="354" ht="15.75" customHeight="1">
      <c r="D354" s="61"/>
    </row>
    <row r="355" ht="15.75" customHeight="1">
      <c r="D355" s="61"/>
    </row>
    <row r="356" ht="15.75" customHeight="1">
      <c r="D356" s="61"/>
    </row>
    <row r="357" ht="15.75" customHeight="1">
      <c r="D357" s="61"/>
    </row>
    <row r="358" ht="15.75" customHeight="1">
      <c r="D358" s="61"/>
    </row>
    <row r="359" ht="15.75" customHeight="1">
      <c r="D359" s="61"/>
    </row>
    <row r="360" ht="15.75" customHeight="1">
      <c r="D360" s="61"/>
    </row>
    <row r="361" ht="15.75" customHeight="1">
      <c r="D361" s="61"/>
    </row>
    <row r="362" ht="15.75" customHeight="1">
      <c r="D362" s="61"/>
    </row>
    <row r="363" ht="15.75" customHeight="1">
      <c r="D363" s="61"/>
    </row>
    <row r="364" ht="15.75" customHeight="1">
      <c r="D364" s="61"/>
    </row>
    <row r="365" ht="15.75" customHeight="1">
      <c r="D365" s="61"/>
    </row>
    <row r="366" ht="15.75" customHeight="1">
      <c r="D366" s="61"/>
    </row>
    <row r="367" ht="15.75" customHeight="1">
      <c r="D367" s="61"/>
    </row>
    <row r="368" ht="15.75" customHeight="1">
      <c r="D368" s="61"/>
    </row>
    <row r="369" ht="15.75" customHeight="1">
      <c r="D369" s="61"/>
    </row>
    <row r="370" ht="15.75" customHeight="1">
      <c r="D370" s="61"/>
    </row>
    <row r="371" ht="15.75" customHeight="1">
      <c r="D371" s="61"/>
    </row>
    <row r="372" ht="15.75" customHeight="1">
      <c r="D372" s="61"/>
    </row>
    <row r="373" ht="15.75" customHeight="1">
      <c r="D373" s="61"/>
    </row>
    <row r="374" ht="15.75" customHeight="1">
      <c r="D374" s="61"/>
    </row>
    <row r="375" ht="15.75" customHeight="1">
      <c r="D375" s="61"/>
    </row>
    <row r="376" ht="15.75" customHeight="1">
      <c r="D376" s="61"/>
    </row>
    <row r="377" ht="15.75" customHeight="1">
      <c r="D377" s="61"/>
    </row>
    <row r="378" ht="15.75" customHeight="1">
      <c r="D378" s="61"/>
    </row>
    <row r="379" ht="15.75" customHeight="1">
      <c r="D379" s="61"/>
    </row>
    <row r="380" ht="15.75" customHeight="1">
      <c r="D380" s="61"/>
    </row>
    <row r="381" ht="15.75" customHeight="1">
      <c r="D381" s="61"/>
    </row>
    <row r="382" ht="15.75" customHeight="1">
      <c r="D382" s="61"/>
    </row>
    <row r="383" ht="15.75" customHeight="1">
      <c r="D383" s="61"/>
    </row>
    <row r="384" ht="15.75" customHeight="1">
      <c r="D384" s="61"/>
    </row>
    <row r="385" ht="15.75" customHeight="1">
      <c r="D385" s="61"/>
    </row>
    <row r="386" ht="15.75" customHeight="1">
      <c r="D386" s="61"/>
    </row>
    <row r="387" ht="15.75" customHeight="1">
      <c r="D387" s="61"/>
    </row>
    <row r="388" ht="15.75" customHeight="1">
      <c r="D388" s="61"/>
    </row>
    <row r="389" ht="15.75" customHeight="1">
      <c r="D389" s="61"/>
    </row>
    <row r="390" ht="15.75" customHeight="1">
      <c r="D390" s="61"/>
    </row>
    <row r="391" ht="15.75" customHeight="1">
      <c r="D391" s="61"/>
    </row>
    <row r="392" ht="15.75" customHeight="1">
      <c r="D392" s="61"/>
    </row>
    <row r="393" ht="15.75" customHeight="1">
      <c r="D393" s="61"/>
    </row>
    <row r="394" ht="15.75" customHeight="1">
      <c r="D394" s="61"/>
    </row>
    <row r="395" ht="15.75" customHeight="1">
      <c r="D395" s="61"/>
    </row>
    <row r="396" ht="15.75" customHeight="1">
      <c r="D396" s="61"/>
    </row>
    <row r="397" ht="15.75" customHeight="1">
      <c r="D397" s="61"/>
    </row>
    <row r="398" ht="15.75" customHeight="1">
      <c r="D398" s="61"/>
    </row>
    <row r="399" ht="15.75" customHeight="1">
      <c r="D399" s="61"/>
    </row>
    <row r="400" ht="15.75" customHeight="1">
      <c r="D400" s="61"/>
    </row>
    <row r="401" ht="15.75" customHeight="1">
      <c r="D401" s="61"/>
    </row>
    <row r="402" ht="15.75" customHeight="1">
      <c r="D402" s="61"/>
    </row>
    <row r="403" ht="15.75" customHeight="1">
      <c r="D403" s="61"/>
    </row>
    <row r="404" ht="15.75" customHeight="1">
      <c r="D404" s="61"/>
    </row>
    <row r="405" ht="15.75" customHeight="1">
      <c r="D405" s="61"/>
    </row>
    <row r="406" ht="15.75" customHeight="1">
      <c r="D406" s="61"/>
    </row>
    <row r="407" ht="15.75" customHeight="1">
      <c r="D407" s="61"/>
    </row>
    <row r="408" ht="15.75" customHeight="1">
      <c r="D408" s="61"/>
    </row>
    <row r="409" ht="15.75" customHeight="1">
      <c r="D409" s="61"/>
    </row>
    <row r="410" ht="15.75" customHeight="1">
      <c r="D410" s="61"/>
    </row>
    <row r="411" ht="15.75" customHeight="1">
      <c r="D411" s="61"/>
    </row>
    <row r="412" ht="15.75" customHeight="1">
      <c r="D412" s="61"/>
    </row>
    <row r="413" ht="15.75" customHeight="1">
      <c r="D413" s="61"/>
    </row>
    <row r="414" ht="15.75" customHeight="1">
      <c r="D414" s="61"/>
    </row>
    <row r="415" ht="15.75" customHeight="1">
      <c r="D415" s="61"/>
    </row>
    <row r="416" ht="15.75" customHeight="1">
      <c r="D416" s="61"/>
    </row>
    <row r="417" ht="15.75" customHeight="1">
      <c r="D417" s="61"/>
    </row>
    <row r="418" ht="15.75" customHeight="1">
      <c r="D418" s="61"/>
    </row>
    <row r="419" ht="15.75" customHeight="1">
      <c r="D419" s="61"/>
    </row>
    <row r="420" ht="15.75" customHeight="1">
      <c r="D420" s="61"/>
    </row>
    <row r="421" ht="15.75" customHeight="1">
      <c r="D421" s="61"/>
    </row>
    <row r="422" ht="15.75" customHeight="1">
      <c r="D422" s="61"/>
    </row>
    <row r="423" ht="15.75" customHeight="1">
      <c r="D423" s="61"/>
    </row>
    <row r="424" ht="15.75" customHeight="1">
      <c r="D424" s="61"/>
    </row>
    <row r="425" ht="15.75" customHeight="1">
      <c r="D425" s="61"/>
    </row>
    <row r="426" ht="15.75" customHeight="1">
      <c r="D426" s="61"/>
    </row>
    <row r="427" ht="15.75" customHeight="1">
      <c r="D427" s="61"/>
    </row>
    <row r="428" ht="15.75" customHeight="1">
      <c r="D428" s="61"/>
    </row>
    <row r="429" ht="15.75" customHeight="1">
      <c r="D429" s="61"/>
    </row>
    <row r="430" ht="15.75" customHeight="1">
      <c r="D430" s="61"/>
    </row>
    <row r="431" ht="15.75" customHeight="1">
      <c r="D431" s="61"/>
    </row>
    <row r="432" ht="15.75" customHeight="1">
      <c r="D432" s="61"/>
    </row>
    <row r="433" ht="15.75" customHeight="1">
      <c r="D433" s="61"/>
    </row>
    <row r="434" ht="15.75" customHeight="1">
      <c r="D434" s="61"/>
    </row>
    <row r="435" ht="15.75" customHeight="1">
      <c r="D435" s="61"/>
    </row>
    <row r="436" ht="15.75" customHeight="1">
      <c r="D436" s="61"/>
    </row>
    <row r="437" ht="15.75" customHeight="1">
      <c r="D437" s="61"/>
    </row>
    <row r="438" ht="15.75" customHeight="1">
      <c r="D438" s="61"/>
    </row>
    <row r="439" ht="15.75" customHeight="1">
      <c r="D439" s="61"/>
    </row>
    <row r="440" ht="15.75" customHeight="1">
      <c r="D440" s="61"/>
    </row>
    <row r="441" ht="15.75" customHeight="1">
      <c r="D441" s="61"/>
    </row>
    <row r="442" ht="15.75" customHeight="1">
      <c r="D442" s="61"/>
    </row>
    <row r="443" ht="15.75" customHeight="1">
      <c r="D443" s="61"/>
    </row>
    <row r="444" ht="15.75" customHeight="1">
      <c r="D444" s="61"/>
    </row>
    <row r="445" ht="15.75" customHeight="1">
      <c r="D445" s="61"/>
    </row>
    <row r="446" ht="15.75" customHeight="1">
      <c r="D446" s="61"/>
    </row>
    <row r="447" ht="15.75" customHeight="1">
      <c r="D447" s="61"/>
    </row>
    <row r="448" ht="15.75" customHeight="1">
      <c r="D448" s="61"/>
    </row>
    <row r="449" ht="15.75" customHeight="1">
      <c r="D449" s="61"/>
    </row>
    <row r="450" ht="15.75" customHeight="1">
      <c r="D450" s="61"/>
    </row>
    <row r="451" ht="15.75" customHeight="1">
      <c r="D451" s="61"/>
    </row>
    <row r="452" ht="15.75" customHeight="1">
      <c r="D452" s="61"/>
    </row>
    <row r="453" ht="15.75" customHeight="1">
      <c r="D453" s="61"/>
    </row>
    <row r="454" ht="15.75" customHeight="1">
      <c r="D454" s="61"/>
    </row>
    <row r="455" ht="15.75" customHeight="1">
      <c r="D455" s="61"/>
    </row>
    <row r="456" ht="15.75" customHeight="1">
      <c r="D456" s="61"/>
    </row>
    <row r="457" ht="15.75" customHeight="1">
      <c r="D457" s="61"/>
    </row>
    <row r="458" ht="15.75" customHeight="1">
      <c r="D458" s="61"/>
    </row>
    <row r="459" ht="15.75" customHeight="1">
      <c r="D459" s="61"/>
    </row>
    <row r="460" ht="15.75" customHeight="1">
      <c r="D460" s="61"/>
    </row>
    <row r="461" ht="15.75" customHeight="1">
      <c r="D461" s="61"/>
    </row>
    <row r="462" ht="15.75" customHeight="1">
      <c r="D462" s="61"/>
    </row>
    <row r="463" ht="15.75" customHeight="1">
      <c r="D463" s="61"/>
    </row>
    <row r="464" ht="15.75" customHeight="1">
      <c r="D464" s="61"/>
    </row>
    <row r="465" ht="15.75" customHeight="1">
      <c r="D465" s="61"/>
    </row>
    <row r="466" ht="15.75" customHeight="1">
      <c r="D466" s="61"/>
    </row>
    <row r="467" ht="15.75" customHeight="1">
      <c r="D467" s="61"/>
    </row>
    <row r="468" ht="15.75" customHeight="1">
      <c r="D468" s="61"/>
    </row>
    <row r="469" ht="15.75" customHeight="1">
      <c r="D469" s="61"/>
    </row>
    <row r="470" ht="15.75" customHeight="1">
      <c r="D470" s="61"/>
    </row>
    <row r="471" ht="15.75" customHeight="1">
      <c r="D471" s="61"/>
    </row>
    <row r="472" ht="15.75" customHeight="1">
      <c r="D472" s="61"/>
    </row>
    <row r="473" ht="15.75" customHeight="1">
      <c r="D473" s="61"/>
    </row>
    <row r="474" ht="15.75" customHeight="1">
      <c r="D474" s="61"/>
    </row>
    <row r="475" ht="15.75" customHeight="1">
      <c r="D475" s="61"/>
    </row>
    <row r="476" ht="15.75" customHeight="1">
      <c r="D476" s="61"/>
    </row>
    <row r="477" ht="15.75" customHeight="1">
      <c r="D477" s="61"/>
    </row>
    <row r="478" ht="15.75" customHeight="1">
      <c r="D478" s="61"/>
    </row>
    <row r="479" ht="15.75" customHeight="1">
      <c r="D479" s="61"/>
    </row>
    <row r="480" ht="15.75" customHeight="1">
      <c r="D480" s="61"/>
    </row>
    <row r="481" ht="15.75" customHeight="1">
      <c r="D481" s="61"/>
    </row>
    <row r="482" ht="15.75" customHeight="1">
      <c r="D482" s="61"/>
    </row>
    <row r="483" ht="15.75" customHeight="1">
      <c r="D483" s="61"/>
    </row>
    <row r="484" ht="15.75" customHeight="1">
      <c r="D484" s="61"/>
    </row>
    <row r="485" ht="15.75" customHeight="1">
      <c r="D485" s="61"/>
    </row>
    <row r="486" ht="15.75" customHeight="1">
      <c r="D486" s="61"/>
    </row>
    <row r="487" ht="15.75" customHeight="1">
      <c r="D487" s="61"/>
    </row>
    <row r="488" ht="15.75" customHeight="1">
      <c r="D488" s="61"/>
    </row>
    <row r="489" ht="15.75" customHeight="1">
      <c r="D489" s="61"/>
    </row>
    <row r="490" ht="15.75" customHeight="1">
      <c r="D490" s="61"/>
    </row>
    <row r="491" ht="15.75" customHeight="1">
      <c r="D491" s="61"/>
    </row>
    <row r="492" ht="15.75" customHeight="1">
      <c r="D492" s="61"/>
    </row>
    <row r="493" ht="15.75" customHeight="1">
      <c r="D493" s="61"/>
    </row>
    <row r="494" ht="15.75" customHeight="1">
      <c r="D494" s="61"/>
    </row>
    <row r="495" ht="15.75" customHeight="1">
      <c r="D495" s="61"/>
    </row>
    <row r="496" ht="15.75" customHeight="1">
      <c r="D496" s="61"/>
    </row>
    <row r="497" ht="15.75" customHeight="1">
      <c r="D497" s="61"/>
    </row>
    <row r="498" ht="15.75" customHeight="1">
      <c r="D498" s="61"/>
    </row>
    <row r="499" ht="15.75" customHeight="1">
      <c r="D499" s="61"/>
    </row>
    <row r="500" ht="15.75" customHeight="1">
      <c r="D500" s="61"/>
    </row>
    <row r="501" ht="15.75" customHeight="1">
      <c r="D501" s="61"/>
    </row>
    <row r="502" ht="15.75" customHeight="1">
      <c r="D502" s="61"/>
    </row>
    <row r="503" ht="15.75" customHeight="1">
      <c r="D503" s="61"/>
    </row>
    <row r="504" ht="15.75" customHeight="1">
      <c r="D504" s="61"/>
    </row>
    <row r="505" ht="15.75" customHeight="1">
      <c r="D505" s="61"/>
    </row>
    <row r="506" ht="15.75" customHeight="1">
      <c r="D506" s="61"/>
    </row>
    <row r="507" ht="15.75" customHeight="1">
      <c r="D507" s="61"/>
    </row>
    <row r="508" ht="15.75" customHeight="1">
      <c r="D508" s="61"/>
    </row>
    <row r="509" ht="15.75" customHeight="1">
      <c r="D509" s="61"/>
    </row>
    <row r="510" ht="15.75" customHeight="1">
      <c r="D510" s="61"/>
    </row>
    <row r="511" ht="15.75" customHeight="1">
      <c r="D511" s="61"/>
    </row>
    <row r="512" ht="15.75" customHeight="1">
      <c r="D512" s="61"/>
    </row>
    <row r="513" ht="15.75" customHeight="1">
      <c r="D513" s="61"/>
    </row>
    <row r="514" ht="15.75" customHeight="1">
      <c r="D514" s="61"/>
    </row>
    <row r="515" ht="15.75" customHeight="1">
      <c r="D515" s="61"/>
    </row>
    <row r="516" ht="15.75" customHeight="1">
      <c r="D516" s="61"/>
    </row>
    <row r="517" ht="15.75" customHeight="1">
      <c r="D517" s="61"/>
    </row>
    <row r="518" ht="15.75" customHeight="1">
      <c r="D518" s="61"/>
    </row>
    <row r="519" ht="15.75" customHeight="1">
      <c r="D519" s="61"/>
    </row>
    <row r="520" ht="15.75" customHeight="1">
      <c r="D520" s="61"/>
    </row>
    <row r="521" ht="15.75" customHeight="1">
      <c r="D521" s="61"/>
    </row>
    <row r="522" ht="15.75" customHeight="1">
      <c r="D522" s="61"/>
    </row>
    <row r="523" ht="15.75" customHeight="1">
      <c r="D523" s="61"/>
    </row>
    <row r="524" ht="15.75" customHeight="1">
      <c r="D524" s="61"/>
    </row>
    <row r="525" ht="15.75" customHeight="1">
      <c r="D525" s="61"/>
    </row>
    <row r="526" ht="15.75" customHeight="1">
      <c r="D526" s="61"/>
    </row>
    <row r="527" ht="15.75" customHeight="1">
      <c r="D527" s="61"/>
    </row>
    <row r="528" ht="15.75" customHeight="1">
      <c r="D528" s="61"/>
    </row>
    <row r="529" ht="15.75" customHeight="1">
      <c r="D529" s="61"/>
    </row>
    <row r="530" ht="15.75" customHeight="1">
      <c r="D530" s="61"/>
    </row>
    <row r="531" ht="15.75" customHeight="1">
      <c r="D531" s="61"/>
    </row>
    <row r="532" ht="15.75" customHeight="1">
      <c r="D532" s="61"/>
    </row>
    <row r="533" ht="15.75" customHeight="1">
      <c r="D533" s="61"/>
    </row>
    <row r="534" ht="15.75" customHeight="1">
      <c r="D534" s="61"/>
    </row>
    <row r="535" ht="15.75" customHeight="1">
      <c r="D535" s="61"/>
    </row>
    <row r="536" ht="15.75" customHeight="1">
      <c r="D536" s="61"/>
    </row>
    <row r="537" ht="15.75" customHeight="1">
      <c r="D537" s="61"/>
    </row>
    <row r="538" ht="15.75" customHeight="1">
      <c r="D538" s="61"/>
    </row>
    <row r="539" ht="15.75" customHeight="1">
      <c r="D539" s="61"/>
    </row>
    <row r="540" ht="15.75" customHeight="1">
      <c r="D540" s="61"/>
    </row>
    <row r="541" ht="15.75" customHeight="1">
      <c r="D541" s="61"/>
    </row>
    <row r="542" ht="15.75" customHeight="1">
      <c r="D542" s="61"/>
    </row>
    <row r="543" ht="15.75" customHeight="1">
      <c r="D543" s="61"/>
    </row>
    <row r="544" ht="15.75" customHeight="1">
      <c r="D544" s="61"/>
    </row>
    <row r="545" ht="15.75" customHeight="1">
      <c r="D545" s="61"/>
    </row>
    <row r="546" ht="15.75" customHeight="1">
      <c r="D546" s="61"/>
    </row>
    <row r="547" ht="15.75" customHeight="1">
      <c r="D547" s="61"/>
    </row>
    <row r="548" ht="15.75" customHeight="1">
      <c r="D548" s="61"/>
    </row>
    <row r="549" ht="15.75" customHeight="1">
      <c r="D549" s="61"/>
    </row>
    <row r="550" ht="15.75" customHeight="1">
      <c r="D550" s="61"/>
    </row>
    <row r="551" ht="15.75" customHeight="1">
      <c r="D551" s="61"/>
    </row>
    <row r="552" ht="15.75" customHeight="1">
      <c r="D552" s="61"/>
    </row>
    <row r="553" ht="15.75" customHeight="1">
      <c r="D553" s="61"/>
    </row>
    <row r="554" ht="15.75" customHeight="1">
      <c r="D554" s="61"/>
    </row>
    <row r="555" ht="15.75" customHeight="1">
      <c r="D555" s="61"/>
    </row>
    <row r="556" ht="15.75" customHeight="1">
      <c r="D556" s="61"/>
    </row>
    <row r="557" ht="15.75" customHeight="1">
      <c r="D557" s="61"/>
    </row>
    <row r="558" ht="15.75" customHeight="1">
      <c r="D558" s="61"/>
    </row>
    <row r="559" ht="15.75" customHeight="1">
      <c r="D559" s="61"/>
    </row>
    <row r="560" ht="15.75" customHeight="1">
      <c r="D560" s="61"/>
    </row>
    <row r="561" ht="15.75" customHeight="1">
      <c r="D561" s="61"/>
    </row>
    <row r="562" ht="15.75" customHeight="1">
      <c r="D562" s="61"/>
    </row>
    <row r="563" ht="15.75" customHeight="1">
      <c r="D563" s="61"/>
    </row>
    <row r="564" ht="15.75" customHeight="1">
      <c r="D564" s="61"/>
    </row>
    <row r="565" ht="15.75" customHeight="1">
      <c r="D565" s="61"/>
    </row>
    <row r="566" ht="15.75" customHeight="1">
      <c r="D566" s="61"/>
    </row>
    <row r="567" ht="15.75" customHeight="1">
      <c r="D567" s="61"/>
    </row>
    <row r="568" ht="15.75" customHeight="1">
      <c r="D568" s="61"/>
    </row>
    <row r="569" ht="15.75" customHeight="1">
      <c r="D569" s="61"/>
    </row>
    <row r="570" ht="15.75" customHeight="1">
      <c r="D570" s="61"/>
    </row>
    <row r="571" ht="15.75" customHeight="1">
      <c r="D571" s="61"/>
    </row>
    <row r="572" ht="15.75" customHeight="1">
      <c r="D572" s="61"/>
    </row>
    <row r="573" ht="15.75" customHeight="1">
      <c r="D573" s="61"/>
    </row>
    <row r="574" ht="15.75" customHeight="1">
      <c r="D574" s="61"/>
    </row>
    <row r="575" ht="15.75" customHeight="1">
      <c r="D575" s="61"/>
    </row>
    <row r="576" ht="15.75" customHeight="1">
      <c r="D576" s="61"/>
    </row>
    <row r="577" ht="15.75" customHeight="1">
      <c r="D577" s="61"/>
    </row>
    <row r="578" ht="15.75" customHeight="1">
      <c r="D578" s="61"/>
    </row>
    <row r="579" ht="15.75" customHeight="1">
      <c r="D579" s="61"/>
    </row>
    <row r="580" ht="15.75" customHeight="1">
      <c r="D580" s="61"/>
    </row>
    <row r="581" ht="15.75" customHeight="1">
      <c r="D581" s="61"/>
    </row>
    <row r="582" ht="15.75" customHeight="1">
      <c r="D582" s="61"/>
    </row>
    <row r="583" ht="15.75" customHeight="1">
      <c r="D583" s="61"/>
    </row>
    <row r="584" ht="15.75" customHeight="1">
      <c r="D584" s="61"/>
    </row>
    <row r="585" ht="15.75" customHeight="1">
      <c r="D585" s="61"/>
    </row>
    <row r="586" ht="15.75" customHeight="1">
      <c r="D586" s="61"/>
    </row>
    <row r="587" ht="15.75" customHeight="1">
      <c r="D587" s="61"/>
    </row>
    <row r="588" ht="15.75" customHeight="1">
      <c r="D588" s="61"/>
    </row>
    <row r="589" ht="15.75" customHeight="1">
      <c r="D589" s="61"/>
    </row>
    <row r="590" ht="15.75" customHeight="1">
      <c r="D590" s="61"/>
    </row>
    <row r="591" ht="15.75" customHeight="1">
      <c r="D591" s="61"/>
    </row>
    <row r="592" ht="15.75" customHeight="1">
      <c r="D592" s="61"/>
    </row>
    <row r="593" ht="15.75" customHeight="1">
      <c r="D593" s="61"/>
    </row>
    <row r="594" ht="15.75" customHeight="1">
      <c r="D594" s="61"/>
    </row>
    <row r="595" ht="15.75" customHeight="1">
      <c r="D595" s="61"/>
    </row>
    <row r="596" ht="15.75" customHeight="1">
      <c r="D596" s="61"/>
    </row>
    <row r="597" ht="15.75" customHeight="1">
      <c r="D597" s="61"/>
    </row>
    <row r="598" ht="15.75" customHeight="1">
      <c r="D598" s="61"/>
    </row>
    <row r="599" ht="15.75" customHeight="1">
      <c r="D599" s="61"/>
    </row>
    <row r="600" ht="15.75" customHeight="1">
      <c r="D600" s="61"/>
    </row>
    <row r="601" ht="15.75" customHeight="1">
      <c r="D601" s="61"/>
    </row>
    <row r="602" ht="15.75" customHeight="1">
      <c r="D602" s="61"/>
    </row>
    <row r="603" ht="15.75" customHeight="1">
      <c r="D603" s="61"/>
    </row>
    <row r="604" ht="15.75" customHeight="1">
      <c r="D604" s="61"/>
    </row>
    <row r="605" ht="15.75" customHeight="1">
      <c r="D605" s="61"/>
    </row>
    <row r="606" ht="15.75" customHeight="1">
      <c r="D606" s="61"/>
    </row>
    <row r="607" ht="15.75" customHeight="1">
      <c r="D607" s="61"/>
    </row>
    <row r="608" ht="15.75" customHeight="1">
      <c r="D608" s="61"/>
    </row>
    <row r="609" ht="15.75" customHeight="1">
      <c r="D609" s="61"/>
    </row>
    <row r="610" ht="15.75" customHeight="1">
      <c r="D610" s="61"/>
    </row>
    <row r="611" ht="15.75" customHeight="1">
      <c r="D611" s="61"/>
    </row>
    <row r="612" ht="15.75" customHeight="1">
      <c r="D612" s="61"/>
    </row>
    <row r="613" ht="15.75" customHeight="1">
      <c r="D613" s="61"/>
    </row>
    <row r="614" ht="15.75" customHeight="1">
      <c r="D614" s="61"/>
    </row>
    <row r="615" ht="15.75" customHeight="1">
      <c r="D615" s="61"/>
    </row>
    <row r="616" ht="15.75" customHeight="1">
      <c r="D616" s="61"/>
    </row>
    <row r="617" ht="15.75" customHeight="1">
      <c r="D617" s="61"/>
    </row>
    <row r="618" ht="15.75" customHeight="1">
      <c r="D618" s="61"/>
    </row>
    <row r="619" ht="15.75" customHeight="1">
      <c r="D619" s="61"/>
    </row>
    <row r="620" ht="15.75" customHeight="1">
      <c r="D620" s="61"/>
    </row>
    <row r="621" ht="15.75" customHeight="1">
      <c r="D621" s="61"/>
    </row>
    <row r="622" ht="15.75" customHeight="1">
      <c r="D622" s="61"/>
    </row>
    <row r="623" ht="15.75" customHeight="1">
      <c r="D623" s="61"/>
    </row>
    <row r="624" ht="15.75" customHeight="1">
      <c r="D624" s="61"/>
    </row>
    <row r="625" ht="15.75" customHeight="1">
      <c r="D625" s="61"/>
    </row>
    <row r="626" ht="15.75" customHeight="1">
      <c r="D626" s="61"/>
    </row>
    <row r="627" ht="15.75" customHeight="1">
      <c r="D627" s="61"/>
    </row>
    <row r="628" ht="15.75" customHeight="1">
      <c r="D628" s="61"/>
    </row>
    <row r="629" ht="15.75" customHeight="1">
      <c r="D629" s="61"/>
    </row>
    <row r="630" ht="15.75" customHeight="1">
      <c r="D630" s="61"/>
    </row>
    <row r="631" ht="15.75" customHeight="1">
      <c r="D631" s="61"/>
    </row>
    <row r="632" ht="15.75" customHeight="1">
      <c r="D632" s="61"/>
    </row>
    <row r="633" ht="15.75" customHeight="1">
      <c r="D633" s="61"/>
    </row>
    <row r="634" ht="15.75" customHeight="1">
      <c r="D634" s="61"/>
    </row>
    <row r="635" ht="15.75" customHeight="1">
      <c r="D635" s="61"/>
    </row>
    <row r="636" ht="15.75" customHeight="1">
      <c r="D636" s="61"/>
    </row>
    <row r="637" ht="15.75" customHeight="1">
      <c r="D637" s="61"/>
    </row>
    <row r="638" ht="15.75" customHeight="1">
      <c r="D638" s="61"/>
    </row>
    <row r="639" ht="15.75" customHeight="1">
      <c r="D639" s="61"/>
    </row>
    <row r="640" ht="15.75" customHeight="1">
      <c r="D640" s="61"/>
    </row>
    <row r="641" ht="15.75" customHeight="1">
      <c r="D641" s="61"/>
    </row>
    <row r="642" ht="15.75" customHeight="1">
      <c r="D642" s="61"/>
    </row>
    <row r="643" ht="15.75" customHeight="1">
      <c r="D643" s="61"/>
    </row>
    <row r="644" ht="15.75" customHeight="1">
      <c r="D644" s="61"/>
    </row>
    <row r="645" ht="15.75" customHeight="1">
      <c r="D645" s="61"/>
    </row>
    <row r="646" ht="15.75" customHeight="1">
      <c r="D646" s="61"/>
    </row>
    <row r="647" ht="15.75" customHeight="1">
      <c r="D647" s="61"/>
    </row>
    <row r="648" ht="15.75" customHeight="1">
      <c r="D648" s="61"/>
    </row>
    <row r="649" ht="15.75" customHeight="1">
      <c r="D649" s="61"/>
    </row>
    <row r="650" ht="15.75" customHeight="1">
      <c r="D650" s="61"/>
    </row>
    <row r="651" ht="15.75" customHeight="1">
      <c r="D651" s="61"/>
    </row>
    <row r="652" ht="15.75" customHeight="1">
      <c r="D652" s="61"/>
    </row>
    <row r="653" ht="15.75" customHeight="1">
      <c r="D653" s="61"/>
    </row>
    <row r="654" ht="15.75" customHeight="1">
      <c r="D654" s="61"/>
    </row>
    <row r="655" ht="15.75" customHeight="1">
      <c r="D655" s="61"/>
    </row>
    <row r="656" ht="15.75" customHeight="1">
      <c r="D656" s="61"/>
    </row>
    <row r="657" ht="15.75" customHeight="1">
      <c r="D657" s="61"/>
    </row>
    <row r="658" ht="15.75" customHeight="1">
      <c r="D658" s="61"/>
    </row>
    <row r="659" ht="15.75" customHeight="1">
      <c r="D659" s="61"/>
    </row>
    <row r="660" ht="15.75" customHeight="1">
      <c r="D660" s="61"/>
    </row>
    <row r="661" ht="15.75" customHeight="1">
      <c r="D661" s="61"/>
    </row>
    <row r="662" ht="15.75" customHeight="1">
      <c r="D662" s="61"/>
    </row>
    <row r="663" ht="15.75" customHeight="1">
      <c r="D663" s="61"/>
    </row>
    <row r="664" ht="15.75" customHeight="1">
      <c r="D664" s="61"/>
    </row>
    <row r="665" ht="15.75" customHeight="1">
      <c r="D665" s="61"/>
    </row>
    <row r="666" ht="15.75" customHeight="1">
      <c r="D666" s="61"/>
    </row>
    <row r="667" ht="15.75" customHeight="1">
      <c r="D667" s="61"/>
    </row>
    <row r="668" ht="15.75" customHeight="1">
      <c r="D668" s="61"/>
    </row>
    <row r="669" ht="15.75" customHeight="1">
      <c r="D669" s="61"/>
    </row>
    <row r="670" ht="15.75" customHeight="1">
      <c r="D670" s="61"/>
    </row>
    <row r="671" ht="15.75" customHeight="1">
      <c r="D671" s="61"/>
    </row>
    <row r="672" ht="15.75" customHeight="1">
      <c r="D672" s="61"/>
    </row>
    <row r="673" ht="15.75" customHeight="1">
      <c r="D673" s="61"/>
    </row>
    <row r="674" ht="15.75" customHeight="1">
      <c r="D674" s="61"/>
    </row>
    <row r="675" ht="15.75" customHeight="1">
      <c r="D675" s="61"/>
    </row>
    <row r="676" ht="15.75" customHeight="1">
      <c r="D676" s="61"/>
    </row>
    <row r="677" ht="15.75" customHeight="1">
      <c r="D677" s="61"/>
    </row>
    <row r="678" ht="15.75" customHeight="1">
      <c r="D678" s="61"/>
    </row>
    <row r="679" ht="15.75" customHeight="1">
      <c r="D679" s="61"/>
    </row>
    <row r="680" ht="15.75" customHeight="1">
      <c r="D680" s="61"/>
    </row>
    <row r="681" ht="15.75" customHeight="1">
      <c r="D681" s="61"/>
    </row>
    <row r="682" ht="15.75" customHeight="1">
      <c r="D682" s="61"/>
    </row>
    <row r="683" ht="15.75" customHeight="1">
      <c r="D683" s="61"/>
    </row>
    <row r="684" ht="15.75" customHeight="1">
      <c r="D684" s="61"/>
    </row>
    <row r="685" ht="15.75" customHeight="1">
      <c r="D685" s="61"/>
    </row>
    <row r="686" ht="15.75" customHeight="1">
      <c r="D686" s="61"/>
    </row>
    <row r="687" ht="15.75" customHeight="1">
      <c r="D687" s="61"/>
    </row>
    <row r="688" ht="15.75" customHeight="1">
      <c r="D688" s="61"/>
    </row>
    <row r="689" ht="15.75" customHeight="1">
      <c r="D689" s="61"/>
    </row>
    <row r="690" ht="15.75" customHeight="1">
      <c r="D690" s="61"/>
    </row>
    <row r="691" ht="15.75" customHeight="1">
      <c r="D691" s="61"/>
    </row>
    <row r="692" ht="15.75" customHeight="1">
      <c r="D692" s="61"/>
    </row>
    <row r="693" ht="15.75" customHeight="1">
      <c r="D693" s="61"/>
    </row>
    <row r="694" ht="15.75" customHeight="1">
      <c r="D694" s="61"/>
    </row>
    <row r="695" ht="15.75" customHeight="1">
      <c r="D695" s="61"/>
    </row>
    <row r="696" ht="15.75" customHeight="1">
      <c r="D696" s="61"/>
    </row>
    <row r="697" ht="15.75" customHeight="1">
      <c r="D697" s="61"/>
    </row>
    <row r="698" ht="15.75" customHeight="1">
      <c r="D698" s="61"/>
    </row>
    <row r="699" ht="15.75" customHeight="1">
      <c r="D699" s="61"/>
    </row>
    <row r="700" ht="15.75" customHeight="1">
      <c r="D700" s="61"/>
    </row>
    <row r="701" ht="15.75" customHeight="1">
      <c r="D701" s="61"/>
    </row>
    <row r="702" ht="15.75" customHeight="1">
      <c r="D702" s="61"/>
    </row>
    <row r="703" ht="15.75" customHeight="1">
      <c r="D703" s="61"/>
    </row>
    <row r="704" ht="15.75" customHeight="1">
      <c r="D704" s="61"/>
    </row>
    <row r="705" ht="15.75" customHeight="1">
      <c r="D705" s="61"/>
    </row>
    <row r="706" ht="15.75" customHeight="1">
      <c r="D706" s="61"/>
    </row>
    <row r="707" ht="15.75" customHeight="1">
      <c r="D707" s="61"/>
    </row>
    <row r="708" ht="15.75" customHeight="1">
      <c r="D708" s="61"/>
    </row>
    <row r="709" ht="15.75" customHeight="1">
      <c r="D709" s="61"/>
    </row>
    <row r="710" ht="15.75" customHeight="1">
      <c r="D710" s="61"/>
    </row>
    <row r="711" ht="15.75" customHeight="1">
      <c r="D711" s="61"/>
    </row>
    <row r="712" ht="15.75" customHeight="1">
      <c r="D712" s="61"/>
    </row>
    <row r="713" ht="15.75" customHeight="1">
      <c r="D713" s="61"/>
    </row>
    <row r="714" ht="15.75" customHeight="1">
      <c r="D714" s="61"/>
    </row>
    <row r="715" ht="15.75" customHeight="1">
      <c r="D715" s="61"/>
    </row>
    <row r="716" ht="15.75" customHeight="1">
      <c r="D716" s="61"/>
    </row>
    <row r="717" ht="15.75" customHeight="1">
      <c r="D717" s="61"/>
    </row>
    <row r="718" ht="15.75" customHeight="1">
      <c r="D718" s="61"/>
    </row>
    <row r="719" ht="15.75" customHeight="1">
      <c r="D719" s="61"/>
    </row>
    <row r="720" ht="15.75" customHeight="1">
      <c r="D720" s="61"/>
    </row>
    <row r="721" ht="15.75" customHeight="1">
      <c r="D721" s="61"/>
    </row>
    <row r="722" ht="15.75" customHeight="1">
      <c r="D722" s="61"/>
    </row>
    <row r="723" ht="15.75" customHeight="1">
      <c r="D723" s="61"/>
    </row>
    <row r="724" ht="15.75" customHeight="1">
      <c r="D724" s="61"/>
    </row>
    <row r="725" ht="15.75" customHeight="1">
      <c r="D725" s="61"/>
    </row>
    <row r="726" ht="15.75" customHeight="1">
      <c r="D726" s="61"/>
    </row>
    <row r="727" ht="15.75" customHeight="1">
      <c r="D727" s="61"/>
    </row>
    <row r="728" ht="15.75" customHeight="1">
      <c r="D728" s="61"/>
    </row>
    <row r="729" ht="15.75" customHeight="1">
      <c r="D729" s="61"/>
    </row>
    <row r="730" ht="15.75" customHeight="1">
      <c r="D730" s="61"/>
    </row>
    <row r="731" ht="15.75" customHeight="1">
      <c r="D731" s="61"/>
    </row>
    <row r="732" ht="15.75" customHeight="1">
      <c r="D732" s="61"/>
    </row>
    <row r="733" ht="15.75" customHeight="1">
      <c r="D733" s="61"/>
    </row>
    <row r="734" ht="15.75" customHeight="1">
      <c r="D734" s="61"/>
    </row>
    <row r="735" ht="15.75" customHeight="1">
      <c r="D735" s="61"/>
    </row>
    <row r="736" ht="15.75" customHeight="1">
      <c r="D736" s="61"/>
    </row>
    <row r="737" ht="15.75" customHeight="1">
      <c r="D737" s="61"/>
    </row>
    <row r="738" ht="15.75" customHeight="1">
      <c r="D738" s="61"/>
    </row>
    <row r="739" ht="15.75" customHeight="1">
      <c r="D739" s="61"/>
    </row>
    <row r="740" ht="15.75" customHeight="1">
      <c r="D740" s="61"/>
    </row>
    <row r="741" ht="15.75" customHeight="1">
      <c r="D741" s="61"/>
    </row>
    <row r="742" ht="15.75" customHeight="1">
      <c r="D742" s="61"/>
    </row>
    <row r="743" ht="15.75" customHeight="1">
      <c r="D743" s="61"/>
    </row>
    <row r="744" ht="15.75" customHeight="1">
      <c r="D744" s="61"/>
    </row>
    <row r="745" ht="15.75" customHeight="1">
      <c r="D745" s="61"/>
    </row>
    <row r="746" ht="15.75" customHeight="1">
      <c r="D746" s="61"/>
    </row>
    <row r="747" ht="15.75" customHeight="1">
      <c r="D747" s="61"/>
    </row>
    <row r="748" ht="15.75" customHeight="1">
      <c r="D748" s="61"/>
    </row>
    <row r="749" ht="15.75" customHeight="1">
      <c r="D749" s="61"/>
    </row>
    <row r="750" ht="15.75" customHeight="1">
      <c r="D750" s="61"/>
    </row>
    <row r="751" ht="15.75" customHeight="1">
      <c r="D751" s="61"/>
    </row>
    <row r="752" ht="15.75" customHeight="1">
      <c r="D752" s="61"/>
    </row>
    <row r="753" ht="15.75" customHeight="1">
      <c r="D753" s="61"/>
    </row>
    <row r="754" ht="15.75" customHeight="1">
      <c r="D754" s="61"/>
    </row>
    <row r="755" ht="15.75" customHeight="1">
      <c r="D755" s="61"/>
    </row>
    <row r="756" ht="15.75" customHeight="1">
      <c r="D756" s="61"/>
    </row>
    <row r="757" ht="15.75" customHeight="1">
      <c r="D757" s="61"/>
    </row>
    <row r="758" ht="15.75" customHeight="1">
      <c r="D758" s="61"/>
    </row>
    <row r="759" ht="15.75" customHeight="1">
      <c r="D759" s="61"/>
    </row>
    <row r="760" ht="15.75" customHeight="1">
      <c r="D760" s="61"/>
    </row>
    <row r="761" ht="15.75" customHeight="1">
      <c r="D761" s="61"/>
    </row>
    <row r="762" ht="15.75" customHeight="1">
      <c r="D762" s="61"/>
    </row>
    <row r="763" ht="15.75" customHeight="1">
      <c r="D763" s="61"/>
    </row>
    <row r="764" ht="15.75" customHeight="1">
      <c r="D764" s="61"/>
    </row>
    <row r="765" ht="15.75" customHeight="1">
      <c r="D765" s="61"/>
    </row>
    <row r="766" ht="15.75" customHeight="1">
      <c r="D766" s="61"/>
    </row>
    <row r="767" ht="15.75" customHeight="1">
      <c r="D767" s="61"/>
    </row>
    <row r="768" ht="15.75" customHeight="1">
      <c r="D768" s="61"/>
    </row>
    <row r="769" ht="15.75" customHeight="1">
      <c r="D769" s="61"/>
    </row>
    <row r="770" ht="15.75" customHeight="1">
      <c r="D770" s="61"/>
    </row>
    <row r="771" ht="15.75" customHeight="1">
      <c r="D771" s="61"/>
    </row>
    <row r="772" ht="15.75" customHeight="1">
      <c r="D772" s="61"/>
    </row>
    <row r="773" ht="15.75" customHeight="1">
      <c r="D773" s="61"/>
    </row>
    <row r="774" ht="15.75" customHeight="1">
      <c r="D774" s="61"/>
    </row>
    <row r="775" ht="15.75" customHeight="1">
      <c r="D775" s="61"/>
    </row>
    <row r="776" ht="15.75" customHeight="1">
      <c r="D776" s="61"/>
    </row>
    <row r="777" ht="15.75" customHeight="1">
      <c r="D777" s="61"/>
    </row>
    <row r="778" ht="15.75" customHeight="1">
      <c r="D778" s="61"/>
    </row>
    <row r="779" ht="15.75" customHeight="1">
      <c r="D779" s="61"/>
    </row>
    <row r="780" ht="15.75" customHeight="1">
      <c r="D780" s="61"/>
    </row>
    <row r="781" ht="15.75" customHeight="1">
      <c r="D781" s="61"/>
    </row>
    <row r="782" ht="15.75" customHeight="1">
      <c r="D782" s="61"/>
    </row>
    <row r="783" ht="15.75" customHeight="1">
      <c r="D783" s="61"/>
    </row>
    <row r="784" ht="15.75" customHeight="1">
      <c r="D784" s="61"/>
    </row>
    <row r="785" ht="15.75" customHeight="1">
      <c r="D785" s="61"/>
    </row>
    <row r="786" ht="15.75" customHeight="1">
      <c r="D786" s="61"/>
    </row>
    <row r="787" ht="15.75" customHeight="1">
      <c r="D787" s="61"/>
    </row>
    <row r="788" ht="15.75" customHeight="1">
      <c r="D788" s="61"/>
    </row>
    <row r="789" ht="15.75" customHeight="1">
      <c r="D789" s="61"/>
    </row>
    <row r="790" ht="15.75" customHeight="1">
      <c r="D790" s="61"/>
    </row>
    <row r="791" ht="15.75" customHeight="1">
      <c r="D791" s="61"/>
    </row>
    <row r="792" ht="15.75" customHeight="1">
      <c r="D792" s="61"/>
    </row>
    <row r="793" ht="15.75" customHeight="1">
      <c r="D793" s="61"/>
    </row>
    <row r="794" ht="15.75" customHeight="1">
      <c r="D794" s="61"/>
    </row>
    <row r="795" ht="15.75" customHeight="1">
      <c r="D795" s="61"/>
    </row>
    <row r="796" ht="15.75" customHeight="1">
      <c r="D796" s="61"/>
    </row>
    <row r="797" ht="15.75" customHeight="1">
      <c r="D797" s="61"/>
    </row>
    <row r="798" ht="15.75" customHeight="1">
      <c r="D798" s="61"/>
    </row>
    <row r="799" ht="15.75" customHeight="1">
      <c r="D799" s="61"/>
    </row>
    <row r="800" ht="15.75" customHeight="1">
      <c r="D800" s="61"/>
    </row>
    <row r="801" ht="15.75" customHeight="1">
      <c r="D801" s="61"/>
    </row>
    <row r="802" ht="15.75" customHeight="1">
      <c r="D802" s="61"/>
    </row>
    <row r="803" ht="15.75" customHeight="1">
      <c r="D803" s="61"/>
    </row>
    <row r="804" ht="15.75" customHeight="1">
      <c r="D804" s="61"/>
    </row>
    <row r="805" ht="15.75" customHeight="1">
      <c r="D805" s="61"/>
    </row>
    <row r="806" ht="15.75" customHeight="1">
      <c r="D806" s="61"/>
    </row>
    <row r="807" ht="15.75" customHeight="1">
      <c r="D807" s="61"/>
    </row>
    <row r="808" ht="15.75" customHeight="1">
      <c r="D808" s="61"/>
    </row>
    <row r="809" ht="15.75" customHeight="1">
      <c r="D809" s="61"/>
    </row>
    <row r="810" ht="15.75" customHeight="1">
      <c r="D810" s="61"/>
    </row>
    <row r="811" ht="15.75" customHeight="1">
      <c r="D811" s="61"/>
    </row>
    <row r="812" ht="15.75" customHeight="1">
      <c r="D812" s="61"/>
    </row>
    <row r="813" ht="15.75" customHeight="1">
      <c r="D813" s="61"/>
    </row>
    <row r="814" ht="15.75" customHeight="1">
      <c r="D814" s="61"/>
    </row>
    <row r="815" ht="15.75" customHeight="1">
      <c r="D815" s="61"/>
    </row>
    <row r="816" ht="15.75" customHeight="1">
      <c r="D816" s="61"/>
    </row>
    <row r="817" ht="15.75" customHeight="1">
      <c r="D817" s="61"/>
    </row>
    <row r="818" ht="15.75" customHeight="1">
      <c r="D818" s="61"/>
    </row>
    <row r="819" ht="15.75" customHeight="1">
      <c r="D819" s="61"/>
    </row>
    <row r="820" ht="15.75" customHeight="1">
      <c r="D820" s="61"/>
    </row>
    <row r="821" ht="15.75" customHeight="1">
      <c r="D821" s="61"/>
    </row>
    <row r="822" ht="15.75" customHeight="1">
      <c r="D822" s="61"/>
    </row>
    <row r="823" ht="15.75" customHeight="1">
      <c r="D823" s="61"/>
    </row>
    <row r="824" ht="15.75" customHeight="1">
      <c r="D824" s="61"/>
    </row>
    <row r="825" ht="15.75" customHeight="1">
      <c r="D825" s="61"/>
    </row>
    <row r="826" ht="15.75" customHeight="1">
      <c r="D826" s="61"/>
    </row>
    <row r="827" ht="15.75" customHeight="1">
      <c r="D827" s="61"/>
    </row>
    <row r="828" ht="15.75" customHeight="1">
      <c r="D828" s="61"/>
    </row>
    <row r="829" ht="15.75" customHeight="1">
      <c r="D829" s="61"/>
    </row>
    <row r="830" ht="15.75" customHeight="1">
      <c r="D830" s="61"/>
    </row>
    <row r="831" ht="15.75" customHeight="1">
      <c r="D831" s="61"/>
    </row>
    <row r="832" ht="15.75" customHeight="1">
      <c r="D832" s="61"/>
    </row>
    <row r="833" ht="15.75" customHeight="1">
      <c r="D833" s="61"/>
    </row>
    <row r="834" ht="15.75" customHeight="1">
      <c r="D834" s="61"/>
    </row>
    <row r="835" ht="15.75" customHeight="1">
      <c r="D835" s="61"/>
    </row>
    <row r="836" ht="15.75" customHeight="1">
      <c r="D836" s="61"/>
    </row>
    <row r="837" ht="15.75" customHeight="1">
      <c r="D837" s="61"/>
    </row>
    <row r="838" ht="15.75" customHeight="1">
      <c r="D838" s="61"/>
    </row>
    <row r="839" ht="15.75" customHeight="1">
      <c r="D839" s="61"/>
    </row>
    <row r="840" ht="15.75" customHeight="1">
      <c r="D840" s="61"/>
    </row>
    <row r="841" ht="15.75" customHeight="1">
      <c r="D841" s="61"/>
    </row>
    <row r="842" ht="15.75" customHeight="1">
      <c r="D842" s="61"/>
    </row>
    <row r="843" ht="15.75" customHeight="1">
      <c r="D843" s="61"/>
    </row>
    <row r="844" ht="15.75" customHeight="1">
      <c r="D844" s="61"/>
    </row>
    <row r="845" ht="15.75" customHeight="1">
      <c r="D845" s="61"/>
    </row>
    <row r="846" ht="15.75" customHeight="1">
      <c r="D846" s="61"/>
    </row>
    <row r="847" ht="15.75" customHeight="1">
      <c r="D847" s="61"/>
    </row>
    <row r="848" ht="15.75" customHeight="1">
      <c r="D848" s="61"/>
    </row>
    <row r="849" ht="15.75" customHeight="1">
      <c r="D849" s="61"/>
    </row>
    <row r="850" ht="15.75" customHeight="1">
      <c r="D850" s="61"/>
    </row>
    <row r="851" ht="15.75" customHeight="1">
      <c r="D851" s="61"/>
    </row>
    <row r="852" ht="15.75" customHeight="1">
      <c r="D852" s="61"/>
    </row>
    <row r="853" ht="15.75" customHeight="1">
      <c r="D853" s="61"/>
    </row>
    <row r="854" ht="15.75" customHeight="1">
      <c r="D854" s="61"/>
    </row>
    <row r="855" ht="15.75" customHeight="1">
      <c r="D855" s="61"/>
    </row>
    <row r="856" ht="15.75" customHeight="1">
      <c r="D856" s="61"/>
    </row>
    <row r="857" ht="15.75" customHeight="1">
      <c r="D857" s="61"/>
    </row>
    <row r="858" ht="15.75" customHeight="1">
      <c r="D858" s="61"/>
    </row>
    <row r="859" ht="15.75" customHeight="1">
      <c r="D859" s="61"/>
    </row>
    <row r="860" ht="15.75" customHeight="1">
      <c r="D860" s="61"/>
    </row>
    <row r="861" ht="15.75" customHeight="1">
      <c r="D861" s="61"/>
    </row>
    <row r="862" ht="15.75" customHeight="1">
      <c r="D862" s="61"/>
    </row>
    <row r="863" ht="15.75" customHeight="1">
      <c r="D863" s="61"/>
    </row>
    <row r="864" ht="15.75" customHeight="1">
      <c r="D864" s="61"/>
    </row>
    <row r="865" ht="15.75" customHeight="1">
      <c r="D865" s="61"/>
    </row>
    <row r="866" ht="15.75" customHeight="1">
      <c r="D866" s="61"/>
    </row>
    <row r="867" ht="15.75" customHeight="1">
      <c r="D867" s="61"/>
    </row>
    <row r="868" ht="15.75" customHeight="1">
      <c r="D868" s="61"/>
    </row>
    <row r="869" ht="15.75" customHeight="1">
      <c r="D869" s="61"/>
    </row>
    <row r="870" ht="15.75" customHeight="1">
      <c r="D870" s="61"/>
    </row>
    <row r="871" ht="15.75" customHeight="1">
      <c r="D871" s="61"/>
    </row>
    <row r="872" ht="15.75" customHeight="1">
      <c r="D872" s="61"/>
    </row>
    <row r="873" ht="15.75" customHeight="1">
      <c r="D873" s="61"/>
    </row>
    <row r="874" ht="15.75" customHeight="1">
      <c r="D874" s="61"/>
    </row>
    <row r="875" ht="15.75" customHeight="1">
      <c r="D875" s="61"/>
    </row>
    <row r="876" ht="15.75" customHeight="1">
      <c r="D876" s="61"/>
    </row>
    <row r="877" ht="15.75" customHeight="1">
      <c r="D877" s="61"/>
    </row>
    <row r="878" ht="15.75" customHeight="1">
      <c r="D878" s="61"/>
    </row>
    <row r="879" ht="15.75" customHeight="1">
      <c r="D879" s="61"/>
    </row>
    <row r="880" ht="15.75" customHeight="1">
      <c r="D880" s="61"/>
    </row>
    <row r="881" ht="15.75" customHeight="1">
      <c r="D881" s="61"/>
    </row>
    <row r="882" ht="15.75" customHeight="1">
      <c r="D882" s="61"/>
    </row>
    <row r="883" ht="15.75" customHeight="1">
      <c r="D883" s="61"/>
    </row>
    <row r="884" ht="15.75" customHeight="1">
      <c r="D884" s="61"/>
    </row>
    <row r="885" ht="15.75" customHeight="1">
      <c r="D885" s="61"/>
    </row>
    <row r="886" ht="15.75" customHeight="1">
      <c r="D886" s="61"/>
    </row>
    <row r="887" ht="15.75" customHeight="1">
      <c r="D887" s="61"/>
    </row>
    <row r="888" ht="15.75" customHeight="1">
      <c r="D888" s="61"/>
    </row>
    <row r="889" ht="15.75" customHeight="1">
      <c r="D889" s="61"/>
    </row>
    <row r="890" ht="15.75" customHeight="1">
      <c r="D890" s="61"/>
    </row>
    <row r="891" ht="15.75" customHeight="1">
      <c r="D891" s="61"/>
    </row>
    <row r="892" ht="15.75" customHeight="1">
      <c r="D892" s="61"/>
    </row>
    <row r="893" ht="15.75" customHeight="1">
      <c r="D893" s="61"/>
    </row>
    <row r="894" ht="15.75" customHeight="1">
      <c r="D894" s="61"/>
    </row>
    <row r="895" ht="15.75" customHeight="1">
      <c r="D895" s="61"/>
    </row>
    <row r="896" ht="15.75" customHeight="1">
      <c r="D896" s="61"/>
    </row>
    <row r="897" ht="15.75" customHeight="1">
      <c r="D897" s="61"/>
    </row>
    <row r="898" ht="15.75" customHeight="1">
      <c r="D898" s="61"/>
    </row>
    <row r="899" ht="15.75" customHeight="1">
      <c r="D899" s="61"/>
    </row>
    <row r="900" ht="15.75" customHeight="1">
      <c r="D900" s="61"/>
    </row>
    <row r="901" ht="15.75" customHeight="1">
      <c r="D901" s="61"/>
    </row>
    <row r="902" ht="15.75" customHeight="1">
      <c r="D902" s="61"/>
    </row>
    <row r="903" ht="15.75" customHeight="1">
      <c r="D903" s="61"/>
    </row>
    <row r="904" ht="15.75" customHeight="1">
      <c r="D904" s="61"/>
    </row>
    <row r="905" ht="15.75" customHeight="1">
      <c r="D905" s="61"/>
    </row>
    <row r="906" ht="15.75" customHeight="1">
      <c r="D906" s="61"/>
    </row>
    <row r="907" ht="15.75" customHeight="1">
      <c r="D907" s="61"/>
    </row>
    <row r="908" ht="15.75" customHeight="1">
      <c r="D908" s="61"/>
    </row>
    <row r="909" ht="15.75" customHeight="1">
      <c r="D909" s="61"/>
    </row>
    <row r="910" ht="15.75" customHeight="1">
      <c r="D910" s="61"/>
    </row>
    <row r="911" ht="15.75" customHeight="1">
      <c r="D911" s="61"/>
    </row>
    <row r="912" ht="15.75" customHeight="1">
      <c r="D912" s="61"/>
    </row>
    <row r="913" ht="15.75" customHeight="1">
      <c r="D913" s="61"/>
    </row>
    <row r="914" ht="15.75" customHeight="1">
      <c r="D914" s="61"/>
    </row>
    <row r="915" ht="15.75" customHeight="1">
      <c r="D915" s="61"/>
    </row>
    <row r="916" ht="15.75" customHeight="1">
      <c r="D916" s="61"/>
    </row>
    <row r="917" ht="15.75" customHeight="1">
      <c r="D917" s="61"/>
    </row>
    <row r="918" ht="15.75" customHeight="1">
      <c r="D918" s="61"/>
    </row>
    <row r="919" ht="15.75" customHeight="1">
      <c r="D919" s="61"/>
    </row>
    <row r="920" ht="15.75" customHeight="1">
      <c r="D920" s="61"/>
    </row>
    <row r="921" ht="15.75" customHeight="1">
      <c r="D921" s="61"/>
    </row>
    <row r="922" ht="15.75" customHeight="1">
      <c r="D922" s="61"/>
    </row>
    <row r="923" ht="15.75" customHeight="1">
      <c r="D923" s="61"/>
    </row>
    <row r="924" ht="15.75" customHeight="1">
      <c r="D924" s="61"/>
    </row>
    <row r="925" ht="15.75" customHeight="1">
      <c r="D925" s="61"/>
    </row>
    <row r="926" ht="15.75" customHeight="1">
      <c r="D926" s="61"/>
    </row>
    <row r="927" ht="15.75" customHeight="1">
      <c r="D927" s="61"/>
    </row>
    <row r="928" ht="15.75" customHeight="1">
      <c r="D928" s="61"/>
    </row>
    <row r="929" ht="15.75" customHeight="1">
      <c r="D929" s="61"/>
    </row>
    <row r="930" ht="15.75" customHeight="1">
      <c r="D930" s="61"/>
    </row>
    <row r="931" ht="15.75" customHeight="1">
      <c r="D931" s="61"/>
    </row>
    <row r="932" ht="15.75" customHeight="1">
      <c r="D932" s="61"/>
    </row>
    <row r="933" ht="15.75" customHeight="1">
      <c r="D933" s="61"/>
    </row>
    <row r="934" ht="15.75" customHeight="1">
      <c r="D934" s="61"/>
    </row>
    <row r="935" ht="15.75" customHeight="1">
      <c r="D935" s="61"/>
    </row>
    <row r="936" ht="15.75" customHeight="1">
      <c r="D936" s="61"/>
    </row>
    <row r="937" ht="15.75" customHeight="1">
      <c r="D937" s="61"/>
    </row>
    <row r="938" ht="15.75" customHeight="1">
      <c r="D938" s="61"/>
    </row>
    <row r="939" ht="15.75" customHeight="1">
      <c r="D939" s="61"/>
    </row>
    <row r="940" ht="15.75" customHeight="1">
      <c r="D940" s="61"/>
    </row>
    <row r="941" ht="15.75" customHeight="1">
      <c r="D941" s="61"/>
    </row>
    <row r="942" ht="15.75" customHeight="1">
      <c r="D942" s="61"/>
    </row>
    <row r="943" ht="15.75" customHeight="1">
      <c r="D943" s="61"/>
    </row>
    <row r="944" ht="15.75" customHeight="1">
      <c r="D944" s="61"/>
    </row>
    <row r="945" ht="15.75" customHeight="1">
      <c r="D945" s="61"/>
    </row>
    <row r="946" ht="15.75" customHeight="1">
      <c r="D946" s="61"/>
    </row>
    <row r="947" ht="15.75" customHeight="1">
      <c r="D947" s="61"/>
    </row>
    <row r="948" ht="15.75" customHeight="1">
      <c r="D948" s="61"/>
    </row>
    <row r="949" ht="15.75" customHeight="1">
      <c r="D949" s="61"/>
    </row>
    <row r="950" ht="15.75" customHeight="1">
      <c r="D950" s="61"/>
    </row>
    <row r="951" ht="15.75" customHeight="1">
      <c r="D951" s="61"/>
    </row>
    <row r="952" ht="15.75" customHeight="1">
      <c r="D952" s="61"/>
    </row>
    <row r="953" ht="15.75" customHeight="1">
      <c r="D953" s="61"/>
    </row>
    <row r="954" ht="15.75" customHeight="1">
      <c r="D954" s="61"/>
    </row>
    <row r="955" ht="15.75" customHeight="1">
      <c r="D955" s="61"/>
    </row>
    <row r="956" ht="15.75" customHeight="1">
      <c r="D956" s="61"/>
    </row>
    <row r="957" ht="15.75" customHeight="1">
      <c r="D957" s="61"/>
    </row>
    <row r="958" ht="15.75" customHeight="1">
      <c r="D958" s="61"/>
    </row>
    <row r="959" ht="15.75" customHeight="1">
      <c r="D959" s="61"/>
    </row>
    <row r="960" ht="15.75" customHeight="1">
      <c r="D960" s="61"/>
    </row>
    <row r="961" ht="15.75" customHeight="1">
      <c r="D961" s="61"/>
    </row>
    <row r="962" ht="15.75" customHeight="1">
      <c r="D962" s="61"/>
    </row>
    <row r="963" ht="15.75" customHeight="1">
      <c r="D963" s="61"/>
    </row>
    <row r="964" ht="15.75" customHeight="1">
      <c r="D964" s="61"/>
    </row>
    <row r="965" ht="15.75" customHeight="1">
      <c r="D965" s="61"/>
    </row>
    <row r="966" ht="15.75" customHeight="1">
      <c r="D966" s="61"/>
    </row>
    <row r="967" ht="15.75" customHeight="1">
      <c r="D967" s="61"/>
    </row>
    <row r="968" ht="15.75" customHeight="1">
      <c r="D968" s="61"/>
    </row>
    <row r="969" ht="15.75" customHeight="1">
      <c r="D969" s="61"/>
    </row>
    <row r="970" ht="15.75" customHeight="1">
      <c r="D970" s="61"/>
    </row>
    <row r="971" ht="15.75" customHeight="1">
      <c r="D971" s="61"/>
    </row>
    <row r="972" ht="15.75" customHeight="1">
      <c r="D972" s="61"/>
    </row>
    <row r="973" ht="15.75" customHeight="1">
      <c r="D973" s="61"/>
    </row>
    <row r="974" ht="15.75" customHeight="1">
      <c r="D974" s="61"/>
    </row>
    <row r="975" ht="15.75" customHeight="1">
      <c r="D975" s="61"/>
    </row>
    <row r="976" ht="15.75" customHeight="1">
      <c r="D976" s="61"/>
    </row>
    <row r="977" ht="15.75" customHeight="1">
      <c r="D977" s="61"/>
    </row>
    <row r="978" ht="15.75" customHeight="1">
      <c r="D978" s="61"/>
    </row>
    <row r="979" ht="15.75" customHeight="1">
      <c r="D979" s="61"/>
    </row>
    <row r="980" ht="15.75" customHeight="1">
      <c r="D980" s="61"/>
    </row>
    <row r="981" ht="15.75" customHeight="1">
      <c r="D981" s="61"/>
    </row>
    <row r="982" ht="15.75" customHeight="1">
      <c r="D982" s="61"/>
    </row>
    <row r="983" ht="15.75" customHeight="1">
      <c r="D983" s="61"/>
    </row>
    <row r="984" ht="15.75" customHeight="1">
      <c r="D984" s="61"/>
    </row>
    <row r="985" ht="15.75" customHeight="1">
      <c r="D985" s="61"/>
    </row>
    <row r="986" ht="15.75" customHeight="1">
      <c r="D986" s="61"/>
    </row>
    <row r="987" ht="15.75" customHeight="1">
      <c r="D987" s="61"/>
    </row>
    <row r="988" ht="15.75" customHeight="1">
      <c r="D988" s="61"/>
    </row>
    <row r="989" ht="15.75" customHeight="1">
      <c r="D989" s="61"/>
    </row>
    <row r="990" ht="15.75" customHeight="1">
      <c r="D990" s="61"/>
    </row>
    <row r="991" ht="15.75" customHeight="1">
      <c r="D991" s="61"/>
    </row>
    <row r="992" ht="15.75" customHeight="1">
      <c r="D992" s="61"/>
    </row>
    <row r="993" ht="15.75" customHeight="1">
      <c r="D993" s="61"/>
    </row>
    <row r="994" ht="15.75" customHeight="1">
      <c r="D994" s="61"/>
    </row>
    <row r="995" ht="15.75" customHeight="1">
      <c r="D995" s="61"/>
    </row>
    <row r="996" ht="15.75" customHeight="1">
      <c r="D996" s="61"/>
    </row>
    <row r="997" ht="15.75" customHeight="1">
      <c r="D997" s="61"/>
    </row>
    <row r="998" ht="15.75" customHeight="1">
      <c r="D998" s="61"/>
    </row>
    <row r="999" ht="15.75" customHeight="1">
      <c r="D999" s="61"/>
    </row>
    <row r="1000" ht="15.75" customHeight="1">
      <c r="D1000" s="61"/>
    </row>
  </sheetData>
  <mergeCells count="2">
    <mergeCell ref="E1:F1"/>
    <mergeCell ref="F10:F12"/>
  </mergeCells>
  <conditionalFormatting sqref="E15">
    <cfRule type="cellIs" dxfId="14" priority="1" operator="equal">
      <formula>"Negative"</formula>
    </cfRule>
  </conditionalFormatting>
  <conditionalFormatting sqref="E15">
    <cfRule type="cellIs" dxfId="18" priority="2" operator="equal">
      <formula>"Negative"</formula>
    </cfRule>
  </conditionalFormatting>
  <conditionalFormatting sqref="E15">
    <cfRule type="cellIs" dxfId="19" priority="3" operator="equal">
      <formula>"Positive"</formula>
    </cfRule>
  </conditionalFormatting>
  <conditionalFormatting sqref="E15">
    <cfRule type="cellIs" dxfId="19" priority="4" operator="equal">
      <formula>"Positive"</formula>
    </cfRule>
  </conditionalFormatting>
  <conditionalFormatting sqref="F16">
    <cfRule type="cellIs" dxfId="19" priority="5" operator="equal">
      <formula>"Positive"</formula>
    </cfRule>
  </conditionalFormatting>
  <conditionalFormatting sqref="F17:F18">
    <cfRule type="cellIs" dxfId="8" priority="6" operator="equal">
      <formula>"Negative"</formula>
    </cfRule>
  </conditionalFormatting>
  <conditionalFormatting sqref="F17:F18">
    <cfRule type="cellIs" dxfId="18" priority="7" operator="equal">
      <formula>"Negative"</formula>
    </cfRule>
  </conditionalFormatting>
  <conditionalFormatting sqref="F17:F18">
    <cfRule type="cellIs" dxfId="14" priority="8" operator="equal">
      <formula>"Positive"</formula>
    </cfRule>
  </conditionalFormatting>
  <conditionalFormatting sqref="F17:F18">
    <cfRule type="cellIs" dxfId="18" priority="9" operator="equal">
      <formula>"Positive"</formula>
    </cfRule>
  </conditionalFormatting>
  <conditionalFormatting sqref="E15:F18">
    <cfRule type="colorScale" priority="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15:F16">
    <cfRule type="cellIs" dxfId="8" priority="11" operator="equal">
      <formula>"Positive"</formula>
    </cfRule>
  </conditionalFormatting>
  <conditionalFormatting sqref="E15:F16">
    <cfRule type="cellIs" dxfId="8" priority="12" operator="equal">
      <formula>"Positive"</formula>
    </cfRule>
  </conditionalFormatting>
  <conditionalFormatting sqref="E15:F16">
    <cfRule type="cellIs" dxfId="14" priority="13" operator="equal">
      <formula>"Negative"</formula>
    </cfRule>
  </conditionalFormatting>
  <conditionalFormatting sqref="G21">
    <cfRule type="cellIs" dxfId="8" priority="14" operator="equal">
      <formula>"Undetectable"</formula>
    </cfRule>
  </conditionalFormatting>
  <conditionalFormatting sqref="G21">
    <cfRule type="cellIs" dxfId="22" priority="15" operator="equal">
      <formula>"Detectable"</formula>
    </cfRule>
  </conditionalFormatting>
  <conditionalFormatting sqref="G26">
    <cfRule type="cellIs" dxfId="22" priority="16" operator="equal">
      <formula>"Detectable"</formula>
    </cfRule>
  </conditionalFormatting>
  <conditionalFormatting sqref="G26">
    <cfRule type="cellIs" dxfId="8" priority="17" operator="equal">
      <formula>"Undetectable"</formula>
    </cfRule>
  </conditionalFormatting>
  <conditionalFormatting sqref="G31">
    <cfRule type="cellIs" dxfId="8" priority="18" operator="equal">
      <formula>"Undetectable"</formula>
    </cfRule>
  </conditionalFormatting>
  <conditionalFormatting sqref="G31">
    <cfRule type="cellIs" dxfId="22" priority="19" operator="equal">
      <formula>"Detectable"</formula>
    </cfRule>
  </conditionalFormatting>
  <conditionalFormatting sqref="G36">
    <cfRule type="cellIs" dxfId="14" priority="20" operator="equal">
      <formula>"Re-assess"</formula>
    </cfRule>
  </conditionalFormatting>
  <conditionalFormatting sqref="G36">
    <cfRule type="cellIs" dxfId="8" priority="21" operator="equal">
      <formula>"Cured"</formula>
    </cfRule>
  </conditionalFormatting>
  <conditionalFormatting sqref="E6:E7 E19">
    <cfRule type="cellIs" dxfId="14" priority="22" operator="equal">
      <formula>"Positive"</formula>
    </cfRule>
  </conditionalFormatting>
  <conditionalFormatting sqref="E6:E7 E19">
    <cfRule type="cellIs" dxfId="8" priority="23" operator="equal">
      <formula>"Negative"</formula>
    </cfRule>
  </conditionalFormatting>
  <conditionalFormatting sqref="E21:E35 G3:I4 G6:I19">
    <cfRule type="expression" dxfId="18" priority="24">
      <formula>or(and(E21&lt;=today(), today()-E21&lt;weekday(today())), and(today()&lt;E21, E21-today()&lt;weekday(E21)))</formula>
    </cfRule>
  </conditionalFormatting>
  <conditionalFormatting sqref="G2:K2">
    <cfRule type="expression" dxfId="20" priority="25">
      <formula>and(G2&gt;today(), G2-today()&gt;=weekday(G2), G2-today()&lt;weekday(G2)+7)</formula>
    </cfRule>
  </conditionalFormatting>
  <conditionalFormatting sqref="G2:K2">
    <cfRule type="expression" dxfId="21" priority="26">
      <formula>or(and(G2&lt;=today(), today()-G2&lt;weekday(today())), and(today()&lt;G2, G2-today()&lt;weekday(G2)))</formula>
    </cfRule>
  </conditionalFormatting>
  <conditionalFormatting sqref="G2:K2">
    <cfRule type="expression" dxfId="18" priority="27">
      <formula>and(G2&lt;today(), today()-G2&gt;=weekday(today()), today()-G2&lt;weekday(today())+7)</formula>
    </cfRule>
  </conditionalFormatting>
  <conditionalFormatting sqref="G2:K2">
    <cfRule type="timePeriod" dxfId="18" priority="28" timePeriod="last7Days"/>
  </conditionalFormatting>
  <conditionalFormatting sqref="E21:E39">
    <cfRule type="expression" dxfId="21" priority="29">
      <formula>and(E21&gt;today(), E21-today()&gt;=weekday(E21), E21-today()&lt;weekday(E21)+7)</formula>
    </cfRule>
  </conditionalFormatting>
  <conditionalFormatting sqref="E21:E39">
    <cfRule type="expression" dxfId="21" priority="30">
      <formula>or(and(E21&lt;=today(), today()-E21&lt;weekday(today())), and(today()&lt;E21, E21-today()&lt;weekday(E21)))</formula>
    </cfRule>
  </conditionalFormatting>
  <conditionalFormatting sqref="E21:E39">
    <cfRule type="expression" dxfId="18" priority="31">
      <formula>and(E21&lt;today(), today()-E21&gt;=weekday(today()), today()-E21&lt;weekday(today())+7)</formula>
    </cfRule>
  </conditionalFormatting>
  <conditionalFormatting sqref="E21:E39">
    <cfRule type="timePeriod" dxfId="18" priority="32" timePeriod="last7Days"/>
  </conditionalFormatting>
  <conditionalFormatting sqref="L2:M2">
    <cfRule type="timePeriod" dxfId="18" priority="33" timePeriod="today"/>
  </conditionalFormatting>
  <conditionalFormatting sqref="L2:M2">
    <cfRule type="timePeriod" dxfId="14" priority="34" timePeriod="last7Days"/>
  </conditionalFormatting>
  <conditionalFormatting sqref="G5:I5">
    <cfRule type="expression" dxfId="18" priority="35">
      <formula>or(and(G5&lt;=today(), today()-G5&lt;weekday(today())), and(today()&lt;G5, G5-today()&lt;weekday(G5)))</formula>
    </cfRule>
  </conditionalFormatting>
  <conditionalFormatting sqref="L5">
    <cfRule type="expression" dxfId="18" priority="36">
      <formula>or(and(L5&lt;=today(), today()-L5&lt;weekday(today())), and(today()&lt;L5, L5-today()&lt;weekday(L5)))</formula>
    </cfRule>
  </conditionalFormatting>
  <conditionalFormatting sqref="L6">
    <cfRule type="expression" dxfId="18" priority="37">
      <formula>or(and(L6&lt;=today(), today()-L6&lt;weekday(today())), and(today()&lt;L6, L6-today()&lt;weekday(L6)))</formula>
    </cfRule>
  </conditionalFormatting>
  <conditionalFormatting sqref="E20">
    <cfRule type="expression" dxfId="18" priority="38">
      <formula>or(and(E20&lt;=today(), today()-E20&lt;weekday(today())), and(today()&lt;E20, E20-today()&lt;weekday(E20)))</formula>
    </cfRule>
  </conditionalFormatting>
  <conditionalFormatting sqref="E20">
    <cfRule type="expression" dxfId="21" priority="39">
      <formula>and(E20&gt;today(), E20-today()&gt;=weekday(E20), E20-today()&lt;weekday(E20)+7)</formula>
    </cfRule>
  </conditionalFormatting>
  <conditionalFormatting sqref="E20">
    <cfRule type="expression" dxfId="21" priority="40">
      <formula>or(and(E20&lt;=today(), today()-E20&lt;weekday(today())), and(today()&lt;E20, E20-today()&lt;weekday(E20)))</formula>
    </cfRule>
  </conditionalFormatting>
  <conditionalFormatting sqref="E20">
    <cfRule type="expression" dxfId="18" priority="41">
      <formula>and(E20&lt;today(), today()-E20&gt;=weekday(today()), today()-E20&lt;weekday(today())+7)</formula>
    </cfRule>
  </conditionalFormatting>
  <conditionalFormatting sqref="E20">
    <cfRule type="timePeriod" dxfId="18" priority="42" timePeriod="last7Days"/>
  </conditionalFormatting>
  <dataValidations>
    <dataValidation type="list" allowBlank="1" showInputMessage="1" showErrorMessage="1" prompt="ALERT! - Patient has HIV/HCV co-infection" sqref="E7">
      <formula1>'Color Key'!$K$19:$K$20</formula1>
    </dataValidation>
    <dataValidation type="list" allowBlank="1" showInputMessage="1" showErrorMessage="1" prompt="Order ETR Labs - Order ETR Labs" sqref="G26">
      <formula1>'Color Key'!$E$19:$E$20</formula1>
    </dataValidation>
    <dataValidation type="list" allowBlank="1" showInputMessage="1" showErrorMessage="1" prompt="ALERT - Red items, monitor closely!" sqref="F17:F18">
      <formula1>'Color Key'!$C$19:$C$20</formula1>
    </dataValidation>
    <dataValidation type="list" allowBlank="1" showInputMessage="1" showErrorMessage="1" prompt="Alert! - Red items, need to give immunization!" sqref="E15 F16">
      <formula1>Shots</formula1>
    </dataValidation>
    <dataValidation type="list" allowBlank="1" showInputMessage="1" showErrorMessage="1" prompt="CAUTION - CAUTION" sqref="E6">
      <formula1>'Color Key'!$I$19:$I$20</formula1>
    </dataValidation>
    <dataValidation type="list" allowBlank="1" showInputMessage="1" showErrorMessage="1" prompt="Schedule SVR Appt and Lab - Schedule SVR Appt and Lab" sqref="G31">
      <formula1>'Color Key'!$E$19:$E$20</formula1>
    </dataValidation>
    <dataValidation type="list" allowBlank="1" showInputMessage="1" showErrorMessage="1" prompt="ALERT - Patient may need substance abuse counseling" sqref="E19">
      <formula1>'Color Key'!$M$19:$M$20</formula1>
    </dataValidation>
    <dataValidation type="list" allowBlank="1" showInputMessage="1" showErrorMessage="1" prompt="Talk about prevention - Don't forget to talk about prevention of re-infection!" sqref="G36">
      <formula1>'Color Key'!$G$19:$G$20</formula1>
    </dataValidation>
    <dataValidation type="list" allowBlank="1" showInputMessage="1" showErrorMessage="1" prompt="Order 8 week Labs - Order 8 week Labs" sqref="G21">
      <formula1>'Color Key'!$E$19:$E$20</formula1>
    </dataValidation>
  </dataValidations>
  <hyperlinks>
    <hyperlink display="Link to Ongoing Patients" location="Ongoing!A1" ref="I20"/>
  </hyperlink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63"/>
    <col customWidth="1" min="2" max="2" width="12.5"/>
    <col customWidth="1" min="3" max="26" width="7.63"/>
  </cols>
  <sheetData>
    <row r="1">
      <c r="A1" s="210" t="str">
        <f>IF(B1&lt;&gt;””,IF(A1=””,NOW(),A1),””)</f>
        <v>#ERROR!</v>
      </c>
      <c r="B1" s="319" t="s">
        <v>224</v>
      </c>
    </row>
    <row r="2">
      <c r="B2" s="320"/>
    </row>
    <row r="3">
      <c r="B3" s="320"/>
    </row>
    <row r="4">
      <c r="B4" s="320"/>
    </row>
    <row r="5">
      <c r="B5" s="320"/>
    </row>
    <row r="6">
      <c r="B6" s="320"/>
    </row>
    <row r="7">
      <c r="B7" s="320"/>
    </row>
    <row r="8">
      <c r="B8" s="320" t="str">
        <f>IF(A8&lt;&gt;"",IF(B8&lt;&gt;"",B8,NOW()),"")</f>
        <v/>
      </c>
    </row>
    <row r="9">
      <c r="B9" s="320"/>
    </row>
    <row r="10">
      <c r="B10" s="320"/>
    </row>
    <row r="11">
      <c r="B11" s="320"/>
    </row>
    <row r="12">
      <c r="B12" s="320"/>
    </row>
    <row r="13">
      <c r="B13" s="320"/>
    </row>
    <row r="14">
      <c r="B14" s="320"/>
    </row>
    <row r="15">
      <c r="B15" s="32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38"/>
    <col customWidth="1" min="2" max="26" width="7.63"/>
  </cols>
  <sheetData>
    <row r="1">
      <c r="A1" s="61" t="str">
        <f t="shared" ref="A1:A10" si="1">IF(B1&lt;&gt;"",IF(A1="",NOW(),A1),"")</f>
        <v>#REF!</v>
      </c>
      <c r="B1" s="210" t="s">
        <v>225</v>
      </c>
    </row>
    <row r="2">
      <c r="A2" s="61" t="str">
        <f t="shared" si="1"/>
        <v/>
      </c>
    </row>
    <row r="3">
      <c r="A3" s="61" t="str">
        <f t="shared" si="1"/>
        <v/>
      </c>
    </row>
    <row r="4">
      <c r="A4" s="61" t="str">
        <f t="shared" si="1"/>
        <v/>
      </c>
    </row>
    <row r="5">
      <c r="A5" s="61" t="str">
        <f t="shared" si="1"/>
        <v/>
      </c>
    </row>
    <row r="6">
      <c r="A6" s="61" t="str">
        <f t="shared" si="1"/>
        <v/>
      </c>
    </row>
    <row r="7">
      <c r="A7" s="61" t="str">
        <f t="shared" si="1"/>
        <v/>
      </c>
    </row>
    <row r="8">
      <c r="A8" s="61" t="str">
        <f t="shared" si="1"/>
        <v/>
      </c>
    </row>
    <row r="9">
      <c r="A9" s="61" t="str">
        <f t="shared" si="1"/>
        <v/>
      </c>
    </row>
    <row r="10">
      <c r="A10" s="61" t="str">
        <f t="shared" si="1"/>
        <v/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17.88"/>
    <col customWidth="1" min="2" max="2" width="10.0"/>
    <col customWidth="1" min="3" max="3" width="11.25"/>
    <col customWidth="1" min="4" max="4" width="34.0"/>
    <col customWidth="1" min="5" max="5" width="10.75"/>
    <col customWidth="1" min="6" max="6" width="13.5"/>
    <col customWidth="1" min="7" max="7" width="9.63"/>
    <col customWidth="1" min="8" max="8" width="8.88"/>
    <col customWidth="1" min="9" max="9" width="7.75"/>
    <col customWidth="1" min="10" max="10" width="14.25"/>
    <col customWidth="1" min="11" max="11" width="10.25"/>
    <col customWidth="1" min="12" max="12" width="12.0"/>
    <col customWidth="1" min="13" max="13" width="14.13"/>
    <col customWidth="1" min="14" max="14" width="12.0"/>
    <col customWidth="1" min="15" max="15" width="9.13"/>
    <col customWidth="1" min="16" max="16" width="12.13"/>
    <col customWidth="1" min="17" max="17" width="48.25"/>
    <col customWidth="1" min="18" max="18" width="21.0"/>
    <col customWidth="1" min="19" max="19" width="12.25"/>
    <col customWidth="1" min="20" max="20" width="20.88"/>
    <col customWidth="1" min="21" max="26" width="7.75"/>
  </cols>
  <sheetData>
    <row r="1" ht="18.75" customHeight="1">
      <c r="A1" s="38"/>
      <c r="B1" s="39"/>
      <c r="C1" s="40" t="s">
        <v>7</v>
      </c>
      <c r="D1" s="41"/>
      <c r="E1" s="41"/>
      <c r="F1" s="41"/>
      <c r="G1" s="41"/>
      <c r="H1" s="41"/>
      <c r="I1" s="41"/>
      <c r="J1" s="41"/>
      <c r="K1" s="41"/>
      <c r="L1" s="42"/>
      <c r="M1" s="40" t="s">
        <v>7</v>
      </c>
      <c r="N1" s="41"/>
      <c r="O1" s="41"/>
      <c r="P1" s="41"/>
      <c r="Q1" s="41"/>
      <c r="R1" s="41"/>
      <c r="S1" s="41"/>
      <c r="T1" s="41"/>
      <c r="U1" s="41"/>
      <c r="V1" s="41"/>
      <c r="W1" s="42"/>
      <c r="X1" s="43"/>
      <c r="Y1" s="43"/>
      <c r="Z1" s="43"/>
    </row>
    <row r="2" ht="18.75" customHeight="1">
      <c r="A2" s="38"/>
      <c r="B2" s="39"/>
      <c r="C2" s="44" t="s">
        <v>8</v>
      </c>
      <c r="D2" s="45"/>
      <c r="E2" s="45"/>
      <c r="F2" s="45"/>
      <c r="G2" s="46"/>
      <c r="H2" s="47"/>
      <c r="I2" s="47"/>
      <c r="J2" s="47"/>
      <c r="K2" s="39"/>
      <c r="L2" s="39"/>
      <c r="M2" s="44" t="s">
        <v>8</v>
      </c>
      <c r="N2" s="45"/>
      <c r="O2" s="45"/>
      <c r="P2" s="45"/>
      <c r="Q2" s="45"/>
      <c r="R2" s="46"/>
      <c r="S2" s="47"/>
      <c r="T2" s="47"/>
      <c r="U2" s="47"/>
      <c r="V2" s="39"/>
      <c r="W2" s="39"/>
      <c r="X2" s="48"/>
      <c r="Y2" s="48"/>
      <c r="Z2" s="48"/>
    </row>
    <row r="3" ht="15.0" customHeight="1">
      <c r="A3" s="49"/>
      <c r="B3" s="50"/>
      <c r="C3" s="51" t="s">
        <v>9</v>
      </c>
      <c r="D3" s="52"/>
      <c r="E3" s="52"/>
      <c r="F3" s="52"/>
      <c r="G3" s="52"/>
      <c r="H3" s="52"/>
      <c r="I3" s="52"/>
      <c r="J3" s="53"/>
      <c r="K3" s="50"/>
      <c r="L3" s="50"/>
      <c r="M3" s="51" t="s">
        <v>9</v>
      </c>
      <c r="N3" s="52"/>
      <c r="O3" s="52"/>
      <c r="P3" s="52"/>
      <c r="Q3" s="52"/>
      <c r="R3" s="52"/>
      <c r="S3" s="52"/>
      <c r="T3" s="52"/>
      <c r="U3" s="53"/>
      <c r="V3" s="50"/>
      <c r="W3" s="50"/>
      <c r="X3" s="48"/>
      <c r="Y3" s="48"/>
      <c r="Z3" s="48"/>
    </row>
    <row r="4">
      <c r="A4" s="49"/>
      <c r="B4" s="50"/>
      <c r="C4" s="54" t="s">
        <v>10</v>
      </c>
      <c r="D4" s="52"/>
      <c r="E4" s="52"/>
      <c r="F4" s="52"/>
      <c r="G4" s="52"/>
      <c r="H4" s="52"/>
      <c r="I4" s="52"/>
      <c r="J4" s="53"/>
      <c r="K4" s="50"/>
      <c r="L4" s="50"/>
      <c r="M4" s="54" t="s">
        <v>10</v>
      </c>
      <c r="N4" s="52"/>
      <c r="O4" s="52"/>
      <c r="P4" s="52"/>
      <c r="Q4" s="52"/>
      <c r="R4" s="52"/>
      <c r="S4" s="52"/>
      <c r="T4" s="52"/>
      <c r="U4" s="53"/>
      <c r="V4" s="50"/>
      <c r="W4" s="50"/>
      <c r="X4" s="48"/>
      <c r="Y4" s="48"/>
      <c r="Z4" s="48"/>
    </row>
    <row r="5">
      <c r="A5" s="55"/>
      <c r="B5" s="56"/>
      <c r="C5" s="57" t="s">
        <v>11</v>
      </c>
      <c r="D5" s="58"/>
      <c r="E5" s="58"/>
      <c r="F5" s="58"/>
      <c r="G5" s="58"/>
      <c r="H5" s="58"/>
      <c r="I5" s="58"/>
      <c r="J5" s="59"/>
      <c r="K5" s="56"/>
      <c r="L5" s="56"/>
      <c r="M5" s="57" t="s">
        <v>11</v>
      </c>
      <c r="N5" s="58"/>
      <c r="O5" s="58"/>
      <c r="P5" s="58"/>
      <c r="Q5" s="58"/>
      <c r="R5" s="58"/>
      <c r="S5" s="58"/>
      <c r="T5" s="59"/>
      <c r="U5" s="56"/>
      <c r="V5" s="56"/>
      <c r="W5" s="56"/>
      <c r="X5" s="60"/>
      <c r="Y5" s="60"/>
      <c r="Z5" s="60"/>
    </row>
    <row r="6" ht="19.5" customHeight="1">
      <c r="A6" s="48"/>
      <c r="B6" s="48"/>
      <c r="C6" s="61"/>
      <c r="D6" s="61"/>
      <c r="E6" s="48"/>
      <c r="F6" s="48"/>
      <c r="G6" s="48"/>
      <c r="H6" s="48"/>
      <c r="I6" s="48"/>
      <c r="J6" s="62" t="s">
        <v>12</v>
      </c>
      <c r="K6" s="48"/>
      <c r="L6" s="62" t="s">
        <v>13</v>
      </c>
      <c r="M6" s="63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ht="15.75" customHeight="1">
      <c r="A7" s="48"/>
      <c r="B7" s="48"/>
      <c r="C7" s="61"/>
      <c r="D7" s="61"/>
      <c r="E7" s="48"/>
      <c r="F7" s="64" t="s">
        <v>14</v>
      </c>
      <c r="G7" s="48"/>
      <c r="H7" s="48"/>
      <c r="I7" s="48"/>
      <c r="J7" s="65"/>
      <c r="K7" s="48"/>
      <c r="L7" s="65"/>
      <c r="M7" s="65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>
      <c r="A8" s="66" t="s">
        <v>15</v>
      </c>
      <c r="B8" s="67" t="s">
        <v>16</v>
      </c>
      <c r="C8" s="68" t="s">
        <v>17</v>
      </c>
      <c r="D8" s="68" t="s">
        <v>18</v>
      </c>
      <c r="E8" s="69" t="s">
        <v>19</v>
      </c>
      <c r="F8" s="70"/>
      <c r="G8" s="71" t="s">
        <v>20</v>
      </c>
      <c r="H8" s="72" t="s">
        <v>21</v>
      </c>
      <c r="I8" s="72" t="s">
        <v>22</v>
      </c>
      <c r="J8" s="72" t="s">
        <v>23</v>
      </c>
      <c r="K8" s="72" t="s">
        <v>24</v>
      </c>
      <c r="L8" s="72" t="s">
        <v>25</v>
      </c>
      <c r="M8" s="69" t="s">
        <v>26</v>
      </c>
      <c r="N8" s="69" t="s">
        <v>27</v>
      </c>
      <c r="O8" s="69" t="s">
        <v>28</v>
      </c>
      <c r="P8" s="73" t="s">
        <v>29</v>
      </c>
      <c r="Q8" s="73" t="s">
        <v>30</v>
      </c>
      <c r="R8" s="73" t="s">
        <v>31</v>
      </c>
      <c r="S8" s="73" t="s">
        <v>32</v>
      </c>
      <c r="T8" s="73" t="s">
        <v>33</v>
      </c>
      <c r="U8" s="74" t="s">
        <v>34</v>
      </c>
      <c r="V8" s="74"/>
      <c r="W8" s="74"/>
      <c r="X8" s="74"/>
      <c r="Y8" s="74"/>
      <c r="Z8" s="75"/>
    </row>
    <row r="9">
      <c r="A9" s="76" t="s">
        <v>35</v>
      </c>
      <c r="B9" s="77">
        <v>12345.0</v>
      </c>
      <c r="C9" s="78">
        <v>31474.0</v>
      </c>
      <c r="D9" s="78" t="s">
        <v>36</v>
      </c>
      <c r="E9" s="79">
        <f t="shared" ref="E9:E36" si="1">DATEDIF(C9,NOW(),"Y")</f>
        <v>34</v>
      </c>
      <c r="F9" s="80">
        <v>43010.0</v>
      </c>
      <c r="G9" s="81">
        <v>140.0</v>
      </c>
      <c r="H9" s="81">
        <v>180.0</v>
      </c>
      <c r="I9" s="81">
        <v>250.0</v>
      </c>
      <c r="J9" s="82">
        <f t="shared" ref="J9:J36" si="2">((G9/40)/I9)*100</f>
        <v>1.4</v>
      </c>
      <c r="K9" s="82">
        <f t="shared" ref="K9:K36" si="3">IF(J9&gt;0.7,3,1)</f>
        <v>3</v>
      </c>
      <c r="L9" s="82">
        <f t="shared" ref="L9:L36" si="4">((E9*G9)/(I9*SQRT(H9)))</f>
        <v>1.41915781</v>
      </c>
      <c r="M9" s="83">
        <f t="shared" ref="M9:M36" si="5">IF(L9&gt;1.45,3,1)</f>
        <v>1</v>
      </c>
      <c r="N9" s="84">
        <v>3800000.0</v>
      </c>
      <c r="O9" s="85" t="s">
        <v>37</v>
      </c>
      <c r="P9" s="86" t="s">
        <v>38</v>
      </c>
      <c r="Q9" s="84" t="s">
        <v>39</v>
      </c>
      <c r="R9" s="84"/>
      <c r="S9" s="84" t="s">
        <v>40</v>
      </c>
      <c r="T9" s="84"/>
      <c r="U9" s="80"/>
      <c r="V9" s="79"/>
      <c r="W9" s="79"/>
      <c r="X9" s="79"/>
      <c r="Y9" s="79"/>
      <c r="Z9" s="87"/>
    </row>
    <row r="10">
      <c r="A10" s="88" t="s">
        <v>41</v>
      </c>
      <c r="B10" s="89">
        <v>12346.0</v>
      </c>
      <c r="C10" s="90">
        <v>22282.0</v>
      </c>
      <c r="D10" s="90" t="s">
        <v>42</v>
      </c>
      <c r="E10" s="91">
        <f t="shared" si="1"/>
        <v>59</v>
      </c>
      <c r="F10" s="92">
        <v>43044.0</v>
      </c>
      <c r="G10" s="93">
        <v>48.0</v>
      </c>
      <c r="H10" s="93">
        <v>48.0</v>
      </c>
      <c r="I10" s="93">
        <v>299.0</v>
      </c>
      <c r="J10" s="94">
        <f t="shared" si="2"/>
        <v>0.4013377926</v>
      </c>
      <c r="K10" s="95">
        <f t="shared" si="3"/>
        <v>1</v>
      </c>
      <c r="L10" s="94">
        <f t="shared" si="4"/>
        <v>1.367103647</v>
      </c>
      <c r="M10" s="95">
        <f t="shared" si="5"/>
        <v>1</v>
      </c>
      <c r="N10" s="93">
        <v>4100000.0</v>
      </c>
      <c r="O10" s="96" t="s">
        <v>43</v>
      </c>
      <c r="P10" s="97" t="s">
        <v>44</v>
      </c>
      <c r="Q10" s="93" t="s">
        <v>45</v>
      </c>
      <c r="R10" s="93"/>
      <c r="S10" s="93"/>
      <c r="T10" s="93"/>
      <c r="U10" s="92"/>
      <c r="V10" s="91"/>
      <c r="W10" s="91"/>
      <c r="X10" s="91"/>
      <c r="Y10" s="91"/>
      <c r="Z10" s="98"/>
    </row>
    <row r="11">
      <c r="A11" s="99" t="s">
        <v>46</v>
      </c>
      <c r="B11" s="100">
        <v>12347.0</v>
      </c>
      <c r="C11" s="101">
        <v>29588.0</v>
      </c>
      <c r="D11" s="101" t="s">
        <v>47</v>
      </c>
      <c r="E11" s="102">
        <f t="shared" si="1"/>
        <v>39</v>
      </c>
      <c r="F11" s="103">
        <v>43015.0</v>
      </c>
      <c r="G11" s="104">
        <v>42.0</v>
      </c>
      <c r="H11" s="104">
        <v>60.0</v>
      </c>
      <c r="I11" s="104">
        <v>348.0</v>
      </c>
      <c r="J11" s="105">
        <f t="shared" si="2"/>
        <v>0.3017241379</v>
      </c>
      <c r="K11" s="105">
        <f t="shared" si="3"/>
        <v>1</v>
      </c>
      <c r="L11" s="105">
        <f t="shared" si="4"/>
        <v>0.6076577319</v>
      </c>
      <c r="M11" s="106">
        <f t="shared" si="5"/>
        <v>1</v>
      </c>
      <c r="N11" s="107">
        <v>200.0</v>
      </c>
      <c r="O11" s="108" t="s">
        <v>48</v>
      </c>
      <c r="P11" s="109" t="s">
        <v>49</v>
      </c>
      <c r="Q11" s="107" t="s">
        <v>50</v>
      </c>
      <c r="R11" s="107"/>
      <c r="S11" s="107"/>
      <c r="T11" s="107"/>
      <c r="U11" s="103"/>
      <c r="V11" s="102"/>
      <c r="W11" s="102"/>
      <c r="X11" s="102"/>
      <c r="Y11" s="102"/>
      <c r="Z11" s="110"/>
    </row>
    <row r="12">
      <c r="A12" s="99" t="s">
        <v>51</v>
      </c>
      <c r="B12" s="111">
        <v>12348.0</v>
      </c>
      <c r="C12" s="101">
        <v>28128.0</v>
      </c>
      <c r="D12" s="101" t="s">
        <v>36</v>
      </c>
      <c r="E12" s="102">
        <f t="shared" si="1"/>
        <v>43</v>
      </c>
      <c r="F12" s="103">
        <v>43010.0</v>
      </c>
      <c r="G12" s="104">
        <v>28.0</v>
      </c>
      <c r="H12" s="104">
        <v>36.0</v>
      </c>
      <c r="I12" s="104">
        <v>297.0</v>
      </c>
      <c r="J12" s="105">
        <f t="shared" si="2"/>
        <v>0.2356902357</v>
      </c>
      <c r="K12" s="105">
        <f t="shared" si="3"/>
        <v>1</v>
      </c>
      <c r="L12" s="105">
        <f t="shared" si="4"/>
        <v>0.6756453423</v>
      </c>
      <c r="M12" s="106">
        <f t="shared" si="5"/>
        <v>1</v>
      </c>
      <c r="N12" s="107">
        <v>1.8E7</v>
      </c>
      <c r="O12" s="108" t="s">
        <v>52</v>
      </c>
      <c r="P12" s="109" t="s">
        <v>53</v>
      </c>
      <c r="Q12" s="107" t="s">
        <v>54</v>
      </c>
      <c r="R12" s="107"/>
      <c r="S12" s="107"/>
      <c r="T12" s="107"/>
      <c r="U12" s="103"/>
      <c r="V12" s="102"/>
      <c r="W12" s="102"/>
      <c r="X12" s="102"/>
      <c r="Y12" s="102"/>
      <c r="Z12" s="110"/>
    </row>
    <row r="13">
      <c r="A13" s="99" t="s">
        <v>55</v>
      </c>
      <c r="B13" s="100">
        <v>123.0</v>
      </c>
      <c r="C13" s="101">
        <v>31781.0</v>
      </c>
      <c r="D13" s="101" t="s">
        <v>56</v>
      </c>
      <c r="E13" s="102">
        <f t="shared" si="1"/>
        <v>33</v>
      </c>
      <c r="F13" s="103">
        <v>43021.0</v>
      </c>
      <c r="G13" s="104">
        <v>30.0</v>
      </c>
      <c r="H13" s="104">
        <v>41.0</v>
      </c>
      <c r="I13" s="104">
        <v>239.0</v>
      </c>
      <c r="J13" s="105">
        <f t="shared" si="2"/>
        <v>0.3138075314</v>
      </c>
      <c r="K13" s="105">
        <f t="shared" si="3"/>
        <v>1</v>
      </c>
      <c r="L13" s="105">
        <f t="shared" si="4"/>
        <v>0.6469122354</v>
      </c>
      <c r="M13" s="106">
        <f t="shared" si="5"/>
        <v>1</v>
      </c>
      <c r="N13" s="107">
        <v>200.0</v>
      </c>
      <c r="O13" s="108"/>
      <c r="P13" s="109" t="s">
        <v>57</v>
      </c>
      <c r="Q13" s="107" t="s">
        <v>58</v>
      </c>
      <c r="R13" s="107"/>
      <c r="S13" s="107"/>
      <c r="T13" s="107"/>
      <c r="U13" s="103"/>
      <c r="V13" s="102"/>
      <c r="W13" s="102"/>
      <c r="X13" s="102"/>
      <c r="Y13" s="102"/>
      <c r="Z13" s="110"/>
    </row>
    <row r="14">
      <c r="A14" s="99" t="s">
        <v>59</v>
      </c>
      <c r="B14" s="100">
        <v>1234.0</v>
      </c>
      <c r="C14" s="101">
        <v>42009.0</v>
      </c>
      <c r="D14" s="101" t="s">
        <v>36</v>
      </c>
      <c r="E14" s="102">
        <f t="shared" si="1"/>
        <v>5</v>
      </c>
      <c r="F14" s="103">
        <v>43053.0</v>
      </c>
      <c r="G14" s="104">
        <v>484.0</v>
      </c>
      <c r="H14" s="104">
        <v>624.0</v>
      </c>
      <c r="I14" s="104">
        <v>223.0</v>
      </c>
      <c r="J14" s="105">
        <f t="shared" si="2"/>
        <v>5.426008969</v>
      </c>
      <c r="K14" s="105">
        <f t="shared" si="3"/>
        <v>3</v>
      </c>
      <c r="L14" s="105">
        <f t="shared" si="4"/>
        <v>0.4344283993</v>
      </c>
      <c r="M14" s="106">
        <f t="shared" si="5"/>
        <v>1</v>
      </c>
      <c r="N14" s="107">
        <v>370000.0</v>
      </c>
      <c r="O14" s="108" t="s">
        <v>43</v>
      </c>
      <c r="P14" s="109" t="s">
        <v>60</v>
      </c>
      <c r="Q14" s="107" t="s">
        <v>61</v>
      </c>
      <c r="R14" s="107"/>
      <c r="S14" s="107"/>
      <c r="T14" s="107"/>
      <c r="U14" s="103"/>
      <c r="V14" s="102"/>
      <c r="W14" s="102"/>
      <c r="X14" s="102"/>
      <c r="Y14" s="102"/>
      <c r="Z14" s="110"/>
    </row>
    <row r="15">
      <c r="A15" s="112" t="s">
        <v>62</v>
      </c>
      <c r="B15" s="113">
        <v>111.0</v>
      </c>
      <c r="C15" s="114">
        <v>12060.0</v>
      </c>
      <c r="D15" s="114" t="s">
        <v>63</v>
      </c>
      <c r="E15" s="115">
        <f t="shared" si="1"/>
        <v>87</v>
      </c>
      <c r="F15" s="116">
        <v>43023.0</v>
      </c>
      <c r="G15" s="117">
        <v>96.0</v>
      </c>
      <c r="H15" s="117">
        <v>104.0</v>
      </c>
      <c r="I15" s="117">
        <v>169.0</v>
      </c>
      <c r="J15" s="118">
        <f t="shared" si="2"/>
        <v>1.420118343</v>
      </c>
      <c r="K15" s="118">
        <f t="shared" si="3"/>
        <v>3</v>
      </c>
      <c r="L15" s="118">
        <f t="shared" si="4"/>
        <v>4.846041304</v>
      </c>
      <c r="M15" s="119">
        <f t="shared" si="5"/>
        <v>3</v>
      </c>
      <c r="N15" s="120"/>
      <c r="O15" s="121" t="s">
        <v>43</v>
      </c>
      <c r="P15" s="122" t="s">
        <v>64</v>
      </c>
      <c r="Q15" s="120"/>
      <c r="R15" s="120"/>
      <c r="S15" s="120"/>
      <c r="T15" s="120"/>
      <c r="U15" s="116"/>
      <c r="V15" s="115"/>
      <c r="W15" s="115"/>
      <c r="X15" s="115"/>
      <c r="Y15" s="115"/>
      <c r="Z15" s="123"/>
    </row>
    <row r="16">
      <c r="A16" s="88" t="s">
        <v>65</v>
      </c>
      <c r="B16" s="89">
        <v>1112.0</v>
      </c>
      <c r="C16" s="90">
        <v>16444.0</v>
      </c>
      <c r="D16" s="90" t="s">
        <v>56</v>
      </c>
      <c r="E16" s="91">
        <f t="shared" si="1"/>
        <v>75</v>
      </c>
      <c r="F16" s="92">
        <v>43055.0</v>
      </c>
      <c r="G16" s="124">
        <v>50.0</v>
      </c>
      <c r="H16" s="124">
        <v>70.0</v>
      </c>
      <c r="I16" s="124">
        <v>333.5</v>
      </c>
      <c r="J16" s="94">
        <f t="shared" si="2"/>
        <v>0.3748125937</v>
      </c>
      <c r="K16" s="94">
        <f t="shared" si="3"/>
        <v>1</v>
      </c>
      <c r="L16" s="94">
        <f t="shared" si="4"/>
        <v>1.343960205</v>
      </c>
      <c r="M16" s="95">
        <f t="shared" si="5"/>
        <v>1</v>
      </c>
      <c r="N16" s="93">
        <v>430000.0</v>
      </c>
      <c r="O16" s="96" t="s">
        <v>37</v>
      </c>
      <c r="P16" s="97" t="s">
        <v>66</v>
      </c>
      <c r="Q16" s="93" t="s">
        <v>67</v>
      </c>
      <c r="R16" s="93"/>
      <c r="S16" s="93"/>
      <c r="T16" s="93"/>
      <c r="U16" s="92"/>
      <c r="V16" s="91"/>
      <c r="W16" s="91"/>
      <c r="X16" s="91"/>
      <c r="Y16" s="91"/>
      <c r="Z16" s="98"/>
    </row>
    <row r="17">
      <c r="A17" s="99" t="s">
        <v>68</v>
      </c>
      <c r="B17" s="111">
        <v>1549.0</v>
      </c>
      <c r="C17" s="101">
        <v>23750.0</v>
      </c>
      <c r="D17" s="101" t="s">
        <v>42</v>
      </c>
      <c r="E17" s="102">
        <f t="shared" si="1"/>
        <v>55</v>
      </c>
      <c r="F17" s="103">
        <v>43025.0</v>
      </c>
      <c r="G17" s="107">
        <v>34.0</v>
      </c>
      <c r="H17" s="104">
        <v>31.0</v>
      </c>
      <c r="I17" s="104">
        <v>195.6</v>
      </c>
      <c r="J17" s="105">
        <f t="shared" si="2"/>
        <v>0.4345603272</v>
      </c>
      <c r="K17" s="104">
        <f t="shared" si="3"/>
        <v>1</v>
      </c>
      <c r="L17" s="105">
        <f t="shared" si="4"/>
        <v>1.717085454</v>
      </c>
      <c r="M17" s="105">
        <f t="shared" si="5"/>
        <v>3</v>
      </c>
      <c r="N17" s="107">
        <v>2600.0</v>
      </c>
      <c r="O17" s="125">
        <v>1.0</v>
      </c>
      <c r="P17" s="109" t="s">
        <v>69</v>
      </c>
      <c r="Q17" s="107" t="s">
        <v>70</v>
      </c>
      <c r="R17" s="107"/>
      <c r="S17" s="107"/>
      <c r="T17" s="107"/>
      <c r="U17" s="103"/>
      <c r="V17" s="102"/>
      <c r="W17" s="102"/>
      <c r="X17" s="102"/>
      <c r="Y17" s="102"/>
      <c r="Z17" s="110"/>
    </row>
    <row r="18">
      <c r="A18" s="126" t="s">
        <v>71</v>
      </c>
      <c r="B18" s="127">
        <v>1456.0</v>
      </c>
      <c r="C18" s="128">
        <v>42774.0</v>
      </c>
      <c r="D18" s="128" t="s">
        <v>72</v>
      </c>
      <c r="E18" s="129">
        <f t="shared" si="1"/>
        <v>3</v>
      </c>
      <c r="F18" s="130">
        <v>43004.0</v>
      </c>
      <c r="G18" s="131">
        <v>55.0</v>
      </c>
      <c r="H18" s="132">
        <v>41.0</v>
      </c>
      <c r="I18" s="132">
        <v>277.0</v>
      </c>
      <c r="J18" s="133">
        <f t="shared" si="2"/>
        <v>0.4963898917</v>
      </c>
      <c r="K18" s="132">
        <f t="shared" si="3"/>
        <v>1</v>
      </c>
      <c r="L18" s="133">
        <f t="shared" si="4"/>
        <v>0.0930276921</v>
      </c>
      <c r="M18" s="133">
        <f t="shared" si="5"/>
        <v>1</v>
      </c>
      <c r="N18" s="131">
        <v>920000.0</v>
      </c>
      <c r="O18" s="134" t="s">
        <v>73</v>
      </c>
      <c r="P18" s="135" t="s">
        <v>74</v>
      </c>
      <c r="Q18" s="131"/>
      <c r="R18" s="131"/>
      <c r="S18" s="131"/>
      <c r="T18" s="131"/>
      <c r="U18" s="130"/>
      <c r="V18" s="129"/>
      <c r="W18" s="129"/>
      <c r="X18" s="129"/>
      <c r="Y18" s="129"/>
      <c r="Z18" s="136"/>
    </row>
    <row r="19">
      <c r="A19" s="126" t="s">
        <v>75</v>
      </c>
      <c r="B19" s="137">
        <v>78946.0</v>
      </c>
      <c r="C19" s="128">
        <v>20316.0</v>
      </c>
      <c r="D19" s="128" t="s">
        <v>42</v>
      </c>
      <c r="E19" s="129">
        <f t="shared" si="1"/>
        <v>64</v>
      </c>
      <c r="F19" s="130">
        <v>42948.0</v>
      </c>
      <c r="G19" s="131">
        <v>38.0</v>
      </c>
      <c r="H19" s="132">
        <v>42.0</v>
      </c>
      <c r="I19" s="132">
        <v>177.0</v>
      </c>
      <c r="J19" s="133">
        <f t="shared" si="2"/>
        <v>0.5367231638</v>
      </c>
      <c r="K19" s="132">
        <f t="shared" si="3"/>
        <v>1</v>
      </c>
      <c r="L19" s="133">
        <f t="shared" si="4"/>
        <v>2.120145464</v>
      </c>
      <c r="M19" s="133">
        <f t="shared" si="5"/>
        <v>3</v>
      </c>
      <c r="N19" s="131">
        <v>9200000.0</v>
      </c>
      <c r="O19" s="134" t="s">
        <v>52</v>
      </c>
      <c r="P19" s="135" t="s">
        <v>76</v>
      </c>
      <c r="Q19" s="131" t="s">
        <v>77</v>
      </c>
      <c r="R19" s="131"/>
      <c r="S19" s="131"/>
      <c r="T19" s="131"/>
      <c r="U19" s="130"/>
      <c r="V19" s="129"/>
      <c r="W19" s="129"/>
      <c r="X19" s="129"/>
      <c r="Y19" s="129"/>
      <c r="Z19" s="136"/>
    </row>
    <row r="20">
      <c r="A20" s="99" t="s">
        <v>78</v>
      </c>
      <c r="B20" s="111">
        <v>4568.0</v>
      </c>
      <c r="C20" s="101">
        <v>36380.0</v>
      </c>
      <c r="D20" s="101" t="s">
        <v>36</v>
      </c>
      <c r="E20" s="102">
        <f t="shared" si="1"/>
        <v>20</v>
      </c>
      <c r="F20" s="103"/>
      <c r="G20" s="107">
        <v>105.0</v>
      </c>
      <c r="H20" s="104">
        <v>133.0</v>
      </c>
      <c r="I20" s="104">
        <v>212.0</v>
      </c>
      <c r="J20" s="105">
        <f t="shared" si="2"/>
        <v>1.238207547</v>
      </c>
      <c r="K20" s="104">
        <f t="shared" si="3"/>
        <v>3</v>
      </c>
      <c r="L20" s="105">
        <f t="shared" si="4"/>
        <v>0.8589296868</v>
      </c>
      <c r="M20" s="105">
        <f t="shared" si="5"/>
        <v>1</v>
      </c>
      <c r="N20" s="107"/>
      <c r="O20" s="125"/>
      <c r="P20" s="109" t="s">
        <v>79</v>
      </c>
      <c r="Q20" s="107" t="s">
        <v>80</v>
      </c>
      <c r="R20" s="107"/>
      <c r="S20" s="107"/>
      <c r="T20" s="107"/>
      <c r="U20" s="103"/>
      <c r="V20" s="102"/>
      <c r="W20" s="102"/>
      <c r="X20" s="102"/>
      <c r="Y20" s="102"/>
      <c r="Z20" s="110"/>
    </row>
    <row r="21" ht="15.75" customHeight="1">
      <c r="A21" s="126" t="s">
        <v>81</v>
      </c>
      <c r="B21" s="127">
        <v>45566.0</v>
      </c>
      <c r="C21" s="128">
        <v>24119.0</v>
      </c>
      <c r="D21" s="128" t="s">
        <v>42</v>
      </c>
      <c r="E21" s="129">
        <f t="shared" si="1"/>
        <v>54</v>
      </c>
      <c r="F21" s="130"/>
      <c r="G21" s="131">
        <v>43.0</v>
      </c>
      <c r="H21" s="132">
        <v>56.0</v>
      </c>
      <c r="I21" s="132">
        <v>345.0</v>
      </c>
      <c r="J21" s="133">
        <f t="shared" si="2"/>
        <v>0.3115942029</v>
      </c>
      <c r="K21" s="132">
        <f t="shared" si="3"/>
        <v>1</v>
      </c>
      <c r="L21" s="133">
        <f t="shared" si="4"/>
        <v>0.8993921793</v>
      </c>
      <c r="M21" s="133">
        <f t="shared" si="5"/>
        <v>1</v>
      </c>
      <c r="N21" s="131">
        <v>4400000.0</v>
      </c>
      <c r="O21" s="134">
        <v>1.0</v>
      </c>
      <c r="P21" s="135" t="s">
        <v>82</v>
      </c>
      <c r="Q21" s="131" t="s">
        <v>43</v>
      </c>
      <c r="R21" s="131"/>
      <c r="S21" s="131"/>
      <c r="T21" s="131"/>
      <c r="U21" s="130"/>
      <c r="V21" s="129"/>
      <c r="W21" s="129"/>
      <c r="X21" s="129"/>
      <c r="Y21" s="129"/>
      <c r="Z21" s="136"/>
    </row>
    <row r="22" ht="15.75" customHeight="1">
      <c r="A22" s="76" t="s">
        <v>83</v>
      </c>
      <c r="B22" s="138">
        <v>4848.0</v>
      </c>
      <c r="C22" s="78">
        <v>32272.0</v>
      </c>
      <c r="D22" s="78" t="s">
        <v>84</v>
      </c>
      <c r="E22" s="79">
        <f t="shared" si="1"/>
        <v>32</v>
      </c>
      <c r="F22" s="80"/>
      <c r="G22" s="84">
        <v>47.0</v>
      </c>
      <c r="H22" s="81">
        <v>67.0</v>
      </c>
      <c r="I22" s="81">
        <v>211.0</v>
      </c>
      <c r="J22" s="82">
        <f t="shared" si="2"/>
        <v>0.5568720379</v>
      </c>
      <c r="K22" s="81">
        <f t="shared" si="3"/>
        <v>1</v>
      </c>
      <c r="L22" s="82">
        <f t="shared" si="4"/>
        <v>0.8708191674</v>
      </c>
      <c r="M22" s="82">
        <f t="shared" si="5"/>
        <v>1</v>
      </c>
      <c r="N22" s="82"/>
      <c r="O22" s="83" t="str">
        <f t="shared" ref="O22:O23" si="6">IF(#REF!&gt;1.45, 3, 1)</f>
        <v>#REF!</v>
      </c>
      <c r="P22" s="139" t="s">
        <v>85</v>
      </c>
      <c r="Q22" s="84" t="s">
        <v>86</v>
      </c>
      <c r="R22" s="140"/>
      <c r="S22" s="84"/>
      <c r="T22" s="84"/>
      <c r="U22" s="80"/>
      <c r="V22" s="79"/>
      <c r="W22" s="79"/>
      <c r="X22" s="79"/>
      <c r="Y22" s="79"/>
      <c r="Z22" s="87"/>
    </row>
    <row r="23" ht="15.75" customHeight="1">
      <c r="A23" s="141" t="s">
        <v>87</v>
      </c>
      <c r="B23" s="142">
        <v>89621.0</v>
      </c>
      <c r="C23" s="143">
        <v>16201.0</v>
      </c>
      <c r="D23" s="143" t="s">
        <v>88</v>
      </c>
      <c r="E23" s="144">
        <f t="shared" si="1"/>
        <v>76</v>
      </c>
      <c r="F23" s="145"/>
      <c r="G23" s="146"/>
      <c r="H23" s="147">
        <v>37.0</v>
      </c>
      <c r="I23" s="147"/>
      <c r="J23" s="148" t="str">
        <f t="shared" si="2"/>
        <v>#DIV/0!</v>
      </c>
      <c r="K23" s="147" t="str">
        <f t="shared" si="3"/>
        <v>#DIV/0!</v>
      </c>
      <c r="L23" s="148" t="str">
        <f t="shared" si="4"/>
        <v>#DIV/0!</v>
      </c>
      <c r="M23" s="148" t="str">
        <f t="shared" si="5"/>
        <v>#DIV/0!</v>
      </c>
      <c r="N23" s="148"/>
      <c r="O23" s="149" t="str">
        <f t="shared" si="6"/>
        <v>#REF!</v>
      </c>
      <c r="P23" s="150" t="s">
        <v>89</v>
      </c>
      <c r="Q23" s="146" t="s">
        <v>90</v>
      </c>
      <c r="R23" s="151"/>
      <c r="S23" s="151"/>
      <c r="T23" s="151"/>
      <c r="U23" s="145"/>
      <c r="V23" s="144"/>
      <c r="W23" s="144"/>
      <c r="X23" s="144"/>
      <c r="Y23" s="144"/>
      <c r="Z23" s="48"/>
    </row>
    <row r="24" ht="15.75" customHeight="1">
      <c r="A24" s="152" t="s">
        <v>91</v>
      </c>
      <c r="B24" s="153">
        <v>4576.0</v>
      </c>
      <c r="C24" s="154">
        <v>33671.0</v>
      </c>
      <c r="D24" s="154" t="s">
        <v>47</v>
      </c>
      <c r="E24" s="155">
        <f t="shared" si="1"/>
        <v>28</v>
      </c>
      <c r="F24" s="154"/>
      <c r="G24" s="155">
        <v>50.0</v>
      </c>
      <c r="H24" s="155">
        <v>110.0</v>
      </c>
      <c r="I24" s="155">
        <v>244.0</v>
      </c>
      <c r="J24" s="156">
        <f t="shared" si="2"/>
        <v>0.512295082</v>
      </c>
      <c r="K24" s="155">
        <f t="shared" si="3"/>
        <v>1</v>
      </c>
      <c r="L24" s="157">
        <f t="shared" si="4"/>
        <v>0.5470686987</v>
      </c>
      <c r="M24" s="155">
        <f t="shared" si="5"/>
        <v>1</v>
      </c>
      <c r="N24" s="155">
        <v>4000000.0</v>
      </c>
      <c r="O24" s="155">
        <v>3.0</v>
      </c>
      <c r="P24" s="158" t="s">
        <v>92</v>
      </c>
      <c r="Q24" s="155" t="s">
        <v>93</v>
      </c>
      <c r="R24" s="155"/>
      <c r="S24" s="155"/>
      <c r="T24" s="155"/>
      <c r="U24" s="154"/>
      <c r="V24" s="155"/>
      <c r="W24" s="155"/>
      <c r="X24" s="155"/>
      <c r="Y24" s="155"/>
      <c r="Z24" s="159"/>
    </row>
    <row r="25" ht="15.75" customHeight="1">
      <c r="A25" s="102" t="s">
        <v>94</v>
      </c>
      <c r="B25" s="102">
        <v>4562.0</v>
      </c>
      <c r="C25" s="103">
        <v>31176.0</v>
      </c>
      <c r="D25" s="103" t="s">
        <v>36</v>
      </c>
      <c r="E25" s="102">
        <f t="shared" si="1"/>
        <v>35</v>
      </c>
      <c r="F25" s="103"/>
      <c r="G25" s="102">
        <v>88.0</v>
      </c>
      <c r="H25" s="102">
        <v>216.0</v>
      </c>
      <c r="I25" s="102">
        <v>314.5</v>
      </c>
      <c r="J25" s="104">
        <f t="shared" si="2"/>
        <v>0.6995230525</v>
      </c>
      <c r="K25" s="102">
        <f t="shared" si="3"/>
        <v>1</v>
      </c>
      <c r="L25" s="105">
        <f t="shared" si="4"/>
        <v>0.6663512107</v>
      </c>
      <c r="M25" s="102">
        <f t="shared" si="5"/>
        <v>1</v>
      </c>
      <c r="N25" s="102">
        <v>3600.0</v>
      </c>
      <c r="O25" s="102">
        <v>3.0</v>
      </c>
      <c r="P25" s="109" t="s">
        <v>95</v>
      </c>
      <c r="Q25" s="102" t="s">
        <v>96</v>
      </c>
      <c r="R25" s="102"/>
      <c r="S25" s="102"/>
      <c r="T25" s="102"/>
      <c r="U25" s="103"/>
      <c r="V25" s="102"/>
      <c r="W25" s="102"/>
      <c r="X25" s="102"/>
      <c r="Y25" s="102"/>
      <c r="Z25" s="110"/>
    </row>
    <row r="26" ht="15.75" customHeight="1">
      <c r="A26" s="144" t="s">
        <v>97</v>
      </c>
      <c r="B26" s="144">
        <v>78956.0</v>
      </c>
      <c r="C26" s="145">
        <v>31758.0</v>
      </c>
      <c r="D26" s="145" t="s">
        <v>98</v>
      </c>
      <c r="E26" s="144">
        <f t="shared" si="1"/>
        <v>33</v>
      </c>
      <c r="F26" s="145"/>
      <c r="G26" s="144"/>
      <c r="H26" s="144"/>
      <c r="I26" s="144"/>
      <c r="J26" s="147" t="str">
        <f t="shared" si="2"/>
        <v>#DIV/0!</v>
      </c>
      <c r="K26" s="144" t="str">
        <f t="shared" si="3"/>
        <v>#DIV/0!</v>
      </c>
      <c r="L26" s="148" t="str">
        <f t="shared" si="4"/>
        <v>#DIV/0!</v>
      </c>
      <c r="M26" s="144" t="str">
        <f t="shared" si="5"/>
        <v>#DIV/0!</v>
      </c>
      <c r="N26" s="144">
        <v>15000.0</v>
      </c>
      <c r="O26" s="144">
        <v>3.0</v>
      </c>
      <c r="P26" s="150" t="s">
        <v>99</v>
      </c>
      <c r="Q26" s="144" t="s">
        <v>100</v>
      </c>
      <c r="R26" s="144"/>
      <c r="S26" s="144"/>
      <c r="T26" s="144"/>
      <c r="U26" s="145"/>
      <c r="V26" s="144"/>
      <c r="W26" s="144"/>
      <c r="X26" s="144"/>
      <c r="Y26" s="144"/>
      <c r="Z26" s="48"/>
    </row>
    <row r="27" ht="15.75" customHeight="1">
      <c r="A27" s="144" t="s">
        <v>101</v>
      </c>
      <c r="B27" s="144">
        <v>7778.0</v>
      </c>
      <c r="C27" s="145">
        <v>20107.0</v>
      </c>
      <c r="D27" s="145" t="s">
        <v>88</v>
      </c>
      <c r="E27" s="144">
        <f t="shared" si="1"/>
        <v>65</v>
      </c>
      <c r="F27" s="145"/>
      <c r="G27" s="144">
        <v>48.0</v>
      </c>
      <c r="H27" s="144">
        <v>54.0</v>
      </c>
      <c r="I27" s="144">
        <v>230.0</v>
      </c>
      <c r="J27" s="147">
        <f t="shared" si="2"/>
        <v>0.5217391304</v>
      </c>
      <c r="K27" s="144">
        <f t="shared" si="3"/>
        <v>1</v>
      </c>
      <c r="L27" s="148">
        <f t="shared" si="4"/>
        <v>1.84599227</v>
      </c>
      <c r="M27" s="144">
        <f t="shared" si="5"/>
        <v>3</v>
      </c>
      <c r="N27" s="144"/>
      <c r="O27" s="144"/>
      <c r="P27" s="150" t="s">
        <v>102</v>
      </c>
      <c r="Q27" s="144" t="s">
        <v>103</v>
      </c>
      <c r="R27" s="144"/>
      <c r="S27" s="144"/>
      <c r="T27" s="144"/>
      <c r="U27" s="145"/>
      <c r="V27" s="144"/>
      <c r="W27" s="144"/>
      <c r="X27" s="144"/>
      <c r="Y27" s="144"/>
      <c r="Z27" s="48"/>
    </row>
    <row r="28" ht="15.75" customHeight="1">
      <c r="A28" s="160" t="s">
        <v>104</v>
      </c>
      <c r="B28" s="160">
        <v>98686.0</v>
      </c>
      <c r="C28" s="161">
        <v>36046.0</v>
      </c>
      <c r="D28" s="161" t="s">
        <v>56</v>
      </c>
      <c r="E28" s="91">
        <f t="shared" si="1"/>
        <v>21</v>
      </c>
      <c r="F28" s="161"/>
      <c r="G28" s="160">
        <v>129.0</v>
      </c>
      <c r="H28" s="160">
        <v>116.0</v>
      </c>
      <c r="I28" s="160">
        <v>78.0</v>
      </c>
      <c r="J28" s="162">
        <f t="shared" si="2"/>
        <v>4.134615385</v>
      </c>
      <c r="K28" s="160">
        <f t="shared" si="3"/>
        <v>3</v>
      </c>
      <c r="L28" s="163">
        <f t="shared" si="4"/>
        <v>3.224670969</v>
      </c>
      <c r="M28" s="160">
        <f t="shared" si="5"/>
        <v>3</v>
      </c>
      <c r="N28" s="160">
        <v>120000.0</v>
      </c>
      <c r="O28" s="160"/>
      <c r="P28" s="164" t="s">
        <v>105</v>
      </c>
      <c r="Q28" s="160" t="s">
        <v>106</v>
      </c>
      <c r="R28" s="160"/>
      <c r="S28" s="160"/>
      <c r="T28" s="160"/>
      <c r="U28" s="161"/>
      <c r="V28" s="160"/>
      <c r="W28" s="160"/>
      <c r="X28" s="160"/>
      <c r="Y28" s="160"/>
      <c r="Z28" s="98"/>
    </row>
    <row r="29" ht="15.75" customHeight="1">
      <c r="A29" s="102" t="s">
        <v>107</v>
      </c>
      <c r="B29" s="102">
        <v>8587.0</v>
      </c>
      <c r="C29" s="103">
        <v>23961.0</v>
      </c>
      <c r="D29" s="103" t="s">
        <v>72</v>
      </c>
      <c r="E29" s="102">
        <f t="shared" si="1"/>
        <v>54</v>
      </c>
      <c r="F29" s="103"/>
      <c r="G29" s="102">
        <v>95.0</v>
      </c>
      <c r="H29" s="102">
        <v>150.0</v>
      </c>
      <c r="I29" s="102">
        <v>204.0</v>
      </c>
      <c r="J29" s="104">
        <f t="shared" si="2"/>
        <v>1.164215686</v>
      </c>
      <c r="K29" s="102">
        <f t="shared" si="3"/>
        <v>3</v>
      </c>
      <c r="L29" s="104">
        <f t="shared" si="4"/>
        <v>2.053248755</v>
      </c>
      <c r="M29" s="102">
        <f t="shared" si="5"/>
        <v>3</v>
      </c>
      <c r="N29" s="102"/>
      <c r="O29" s="102">
        <v>1.0</v>
      </c>
      <c r="P29" s="109" t="s">
        <v>108</v>
      </c>
      <c r="Q29" s="102" t="s">
        <v>109</v>
      </c>
      <c r="R29" s="102"/>
      <c r="S29" s="102"/>
      <c r="T29" s="102"/>
      <c r="U29" s="103"/>
      <c r="V29" s="102"/>
      <c r="W29" s="102"/>
      <c r="X29" s="102"/>
      <c r="Y29" s="102"/>
      <c r="Z29" s="102"/>
    </row>
    <row r="30" ht="15.75" customHeight="1">
      <c r="A30" s="102" t="s">
        <v>110</v>
      </c>
      <c r="B30" s="102">
        <v>78456.0</v>
      </c>
      <c r="C30" s="103">
        <v>18253.0</v>
      </c>
      <c r="D30" s="103" t="s">
        <v>56</v>
      </c>
      <c r="E30" s="102">
        <f t="shared" si="1"/>
        <v>70</v>
      </c>
      <c r="F30" s="103"/>
      <c r="G30" s="102">
        <v>96.0</v>
      </c>
      <c r="H30" s="102">
        <v>90.0</v>
      </c>
      <c r="I30" s="102">
        <v>268.0</v>
      </c>
      <c r="J30" s="104">
        <f t="shared" si="2"/>
        <v>0.8955223881</v>
      </c>
      <c r="K30" s="102">
        <f t="shared" si="3"/>
        <v>3</v>
      </c>
      <c r="L30" s="104">
        <f t="shared" si="4"/>
        <v>2.643097746</v>
      </c>
      <c r="M30" s="102">
        <f t="shared" si="5"/>
        <v>3</v>
      </c>
      <c r="N30" s="102"/>
      <c r="O30" s="102"/>
      <c r="P30" s="109" t="s">
        <v>111</v>
      </c>
      <c r="Q30" s="102" t="s">
        <v>112</v>
      </c>
      <c r="R30" s="102"/>
      <c r="S30" s="102"/>
      <c r="T30" s="102"/>
      <c r="U30" s="103"/>
      <c r="V30" s="102"/>
      <c r="W30" s="102"/>
      <c r="X30" s="102"/>
      <c r="Y30" s="102"/>
      <c r="Z30" s="102"/>
    </row>
    <row r="31" ht="15.75" customHeight="1">
      <c r="A31" s="102" t="s">
        <v>113</v>
      </c>
      <c r="B31" s="102">
        <v>32625.0</v>
      </c>
      <c r="C31" s="103">
        <v>22303.0</v>
      </c>
      <c r="D31" s="103" t="s">
        <v>36</v>
      </c>
      <c r="E31" s="102">
        <f t="shared" si="1"/>
        <v>59</v>
      </c>
      <c r="F31" s="103"/>
      <c r="G31" s="102"/>
      <c r="H31" s="102"/>
      <c r="I31" s="102"/>
      <c r="J31" s="104" t="str">
        <f t="shared" si="2"/>
        <v>#DIV/0!</v>
      </c>
      <c r="K31" s="102" t="str">
        <f t="shared" si="3"/>
        <v>#DIV/0!</v>
      </c>
      <c r="L31" s="104" t="str">
        <f t="shared" si="4"/>
        <v>#DIV/0!</v>
      </c>
      <c r="M31" s="102" t="str">
        <f t="shared" si="5"/>
        <v>#DIV/0!</v>
      </c>
      <c r="N31" s="102"/>
      <c r="O31" s="102"/>
      <c r="P31" s="109" t="s">
        <v>114</v>
      </c>
      <c r="Q31" s="102" t="s">
        <v>115</v>
      </c>
      <c r="R31" s="102"/>
      <c r="S31" s="102"/>
      <c r="T31" s="102"/>
      <c r="U31" s="103"/>
      <c r="V31" s="102"/>
      <c r="W31" s="102"/>
      <c r="X31" s="102"/>
      <c r="Y31" s="102"/>
      <c r="Z31" s="102"/>
    </row>
    <row r="32" ht="15.75" customHeight="1">
      <c r="A32" s="102" t="s">
        <v>116</v>
      </c>
      <c r="B32" s="102">
        <v>79856.0</v>
      </c>
      <c r="C32" s="103">
        <v>32168.0</v>
      </c>
      <c r="D32" s="103" t="s">
        <v>36</v>
      </c>
      <c r="E32" s="102">
        <f t="shared" si="1"/>
        <v>32</v>
      </c>
      <c r="F32" s="103"/>
      <c r="G32" s="102">
        <v>384.0</v>
      </c>
      <c r="H32" s="102">
        <v>269.0</v>
      </c>
      <c r="I32" s="102">
        <v>250.0</v>
      </c>
      <c r="J32" s="104">
        <f t="shared" si="2"/>
        <v>3.84</v>
      </c>
      <c r="K32" s="102">
        <f t="shared" si="3"/>
        <v>3</v>
      </c>
      <c r="L32" s="104">
        <f t="shared" si="4"/>
        <v>2.996850332</v>
      </c>
      <c r="M32" s="102">
        <f t="shared" si="5"/>
        <v>3</v>
      </c>
      <c r="N32" s="102">
        <v>9700000.0</v>
      </c>
      <c r="O32" s="102">
        <v>1.0</v>
      </c>
      <c r="P32" s="109" t="s">
        <v>117</v>
      </c>
      <c r="Q32" s="102" t="s">
        <v>118</v>
      </c>
      <c r="R32" s="102"/>
      <c r="S32" s="102"/>
      <c r="T32" s="102"/>
      <c r="U32" s="103"/>
      <c r="V32" s="102"/>
      <c r="W32" s="102"/>
      <c r="X32" s="102"/>
      <c r="Y32" s="102"/>
      <c r="Z32" s="102"/>
    </row>
    <row r="33" ht="15.75" customHeight="1">
      <c r="A33" s="155" t="s">
        <v>119</v>
      </c>
      <c r="B33" s="155">
        <v>42641.0</v>
      </c>
      <c r="C33" s="154">
        <v>24132.0</v>
      </c>
      <c r="D33" s="154" t="s">
        <v>120</v>
      </c>
      <c r="E33" s="155">
        <f t="shared" si="1"/>
        <v>54</v>
      </c>
      <c r="F33" s="154"/>
      <c r="G33" s="155"/>
      <c r="H33" s="155"/>
      <c r="I33" s="155"/>
      <c r="J33" s="156" t="str">
        <f t="shared" si="2"/>
        <v>#DIV/0!</v>
      </c>
      <c r="K33" s="155" t="str">
        <f t="shared" si="3"/>
        <v>#DIV/0!</v>
      </c>
      <c r="L33" s="156" t="str">
        <f t="shared" si="4"/>
        <v>#DIV/0!</v>
      </c>
      <c r="M33" s="155" t="str">
        <f t="shared" si="5"/>
        <v>#DIV/0!</v>
      </c>
      <c r="N33" s="155"/>
      <c r="O33" s="155"/>
      <c r="P33" s="158" t="s">
        <v>121</v>
      </c>
      <c r="Q33" s="155" t="s">
        <v>122</v>
      </c>
      <c r="R33" s="155"/>
      <c r="S33" s="155"/>
      <c r="T33" s="155"/>
      <c r="U33" s="154"/>
      <c r="V33" s="155"/>
      <c r="W33" s="155"/>
      <c r="X33" s="155"/>
      <c r="Y33" s="155"/>
      <c r="Z33" s="155"/>
    </row>
    <row r="34" ht="15.75" customHeight="1">
      <c r="A34" s="129" t="s">
        <v>123</v>
      </c>
      <c r="B34" s="129">
        <v>93325.0</v>
      </c>
      <c r="C34" s="130">
        <v>32268.0</v>
      </c>
      <c r="D34" s="130" t="s">
        <v>124</v>
      </c>
      <c r="E34" s="129">
        <f t="shared" si="1"/>
        <v>32</v>
      </c>
      <c r="F34" s="130"/>
      <c r="G34" s="129">
        <v>91.0</v>
      </c>
      <c r="H34" s="129">
        <v>81.0</v>
      </c>
      <c r="I34" s="129">
        <v>166.0</v>
      </c>
      <c r="J34" s="132">
        <f t="shared" si="2"/>
        <v>1.370481928</v>
      </c>
      <c r="K34" s="129">
        <f t="shared" si="3"/>
        <v>3</v>
      </c>
      <c r="L34" s="132">
        <f t="shared" si="4"/>
        <v>1.949129853</v>
      </c>
      <c r="M34" s="129">
        <f t="shared" si="5"/>
        <v>3</v>
      </c>
      <c r="N34" s="129"/>
      <c r="O34" s="129"/>
      <c r="P34" s="135" t="s">
        <v>125</v>
      </c>
      <c r="Q34" s="129" t="s">
        <v>126</v>
      </c>
      <c r="R34" s="129"/>
      <c r="S34" s="129"/>
      <c r="T34" s="129"/>
      <c r="U34" s="130"/>
      <c r="V34" s="129"/>
      <c r="W34" s="129"/>
      <c r="X34" s="129"/>
      <c r="Y34" s="129"/>
      <c r="Z34" s="129"/>
    </row>
    <row r="35" ht="15.75" customHeight="1">
      <c r="A35" s="155" t="s">
        <v>35</v>
      </c>
      <c r="B35" s="155">
        <v>7816.0</v>
      </c>
      <c r="C35" s="154">
        <v>36411.0</v>
      </c>
      <c r="D35" s="154" t="s">
        <v>88</v>
      </c>
      <c r="E35" s="155">
        <f t="shared" si="1"/>
        <v>20</v>
      </c>
      <c r="F35" s="154"/>
      <c r="G35" s="155">
        <v>34.0</v>
      </c>
      <c r="H35" s="155">
        <v>39.0</v>
      </c>
      <c r="I35" s="155">
        <v>337.0</v>
      </c>
      <c r="J35" s="156">
        <f t="shared" si="2"/>
        <v>0.2522255193</v>
      </c>
      <c r="K35" s="155">
        <f t="shared" si="3"/>
        <v>1</v>
      </c>
      <c r="L35" s="156">
        <f t="shared" si="4"/>
        <v>0.323107254</v>
      </c>
      <c r="M35" s="155">
        <f t="shared" si="5"/>
        <v>1</v>
      </c>
      <c r="N35" s="155"/>
      <c r="O35" s="155">
        <v>1.0</v>
      </c>
      <c r="P35" s="158" t="s">
        <v>127</v>
      </c>
      <c r="Q35" s="155" t="s">
        <v>128</v>
      </c>
      <c r="R35" s="155"/>
      <c r="S35" s="155"/>
      <c r="T35" s="155"/>
      <c r="U35" s="154"/>
      <c r="V35" s="155"/>
      <c r="W35" s="155"/>
      <c r="X35" s="155"/>
      <c r="Y35" s="155"/>
      <c r="Z35" s="155"/>
    </row>
    <row r="36" ht="15.75" customHeight="1">
      <c r="A36" s="144" t="s">
        <v>129</v>
      </c>
      <c r="B36" s="144"/>
      <c r="C36" s="165"/>
      <c r="D36" s="165" t="s">
        <v>98</v>
      </c>
      <c r="E36" s="166">
        <f t="shared" si="1"/>
        <v>120</v>
      </c>
      <c r="F36" s="165"/>
      <c r="G36" s="166"/>
      <c r="H36" s="166"/>
      <c r="I36" s="144"/>
      <c r="J36" s="147" t="str">
        <f t="shared" si="2"/>
        <v>#DIV/0!</v>
      </c>
      <c r="K36" s="144" t="str">
        <f t="shared" si="3"/>
        <v>#DIV/0!</v>
      </c>
      <c r="L36" s="147" t="str">
        <f t="shared" si="4"/>
        <v>#DIV/0!</v>
      </c>
      <c r="M36" s="144" t="str">
        <f t="shared" si="5"/>
        <v>#DIV/0!</v>
      </c>
      <c r="N36" s="144"/>
      <c r="O36" s="144"/>
      <c r="P36" s="150" t="s">
        <v>130</v>
      </c>
      <c r="Q36" s="144"/>
      <c r="R36" s="144"/>
      <c r="S36" s="144"/>
      <c r="T36" s="144"/>
      <c r="U36" s="145"/>
      <c r="V36" s="144"/>
      <c r="W36" s="144"/>
      <c r="X36" s="144"/>
      <c r="Y36" s="144"/>
      <c r="Z36" s="144"/>
    </row>
    <row r="37" ht="15.75" customHeight="1">
      <c r="A37" s="48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5.75" customHeight="1">
      <c r="A38" s="48"/>
      <c r="B38" s="48"/>
      <c r="C38" s="61"/>
      <c r="D38" s="61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5.75" customHeight="1">
      <c r="A39" s="48"/>
      <c r="B39" s="48"/>
      <c r="C39" s="61"/>
      <c r="D39" s="61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5.75" customHeight="1">
      <c r="A40" s="48"/>
      <c r="B40" s="48"/>
      <c r="C40" s="61"/>
      <c r="D40" s="61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5.75" customHeight="1">
      <c r="A41" s="48"/>
      <c r="B41" s="48"/>
      <c r="C41" s="61"/>
      <c r="D41" s="61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5.75" customHeight="1">
      <c r="A42" s="48"/>
      <c r="B42" s="48"/>
      <c r="C42" s="61"/>
      <c r="D42" s="61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5.75" customHeight="1">
      <c r="A43" s="48"/>
      <c r="B43" s="48"/>
      <c r="C43" s="61"/>
      <c r="D43" s="61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5.75" customHeight="1">
      <c r="A44" s="48"/>
      <c r="B44" s="48"/>
      <c r="C44" s="61"/>
      <c r="D44" s="61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5.75" customHeight="1">
      <c r="A45" s="48"/>
      <c r="B45" s="48"/>
      <c r="C45" s="61"/>
      <c r="D45" s="61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5.75" customHeight="1">
      <c r="A46" s="48"/>
      <c r="B46" s="48"/>
      <c r="C46" s="61"/>
      <c r="D46" s="61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5.75" customHeight="1">
      <c r="A47" s="48"/>
      <c r="B47" s="48"/>
      <c r="C47" s="61"/>
      <c r="D47" s="61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5.75" customHeight="1">
      <c r="A48" s="48"/>
      <c r="B48" s="48"/>
      <c r="C48" s="61"/>
      <c r="D48" s="61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5.75" customHeight="1">
      <c r="A49" s="48"/>
      <c r="B49" s="48"/>
      <c r="C49" s="61"/>
      <c r="D49" s="61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5.75" customHeight="1">
      <c r="A50" s="48"/>
      <c r="B50" s="48"/>
      <c r="C50" s="61"/>
      <c r="D50" s="61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5.75" customHeight="1">
      <c r="A51" s="48"/>
      <c r="B51" s="48"/>
      <c r="C51" s="61"/>
      <c r="D51" s="61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5.75" customHeight="1">
      <c r="A52" s="48"/>
      <c r="B52" s="48"/>
      <c r="C52" s="61"/>
      <c r="D52" s="61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5.75" customHeight="1">
      <c r="A53" s="48"/>
      <c r="B53" s="48"/>
      <c r="C53" s="61"/>
      <c r="D53" s="61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5.75" customHeight="1">
      <c r="A54" s="48"/>
      <c r="B54" s="48"/>
      <c r="C54" s="61"/>
      <c r="D54" s="61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5.75" customHeight="1">
      <c r="A55" s="48"/>
      <c r="B55" s="48"/>
      <c r="C55" s="61"/>
      <c r="D55" s="61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5.75" customHeight="1">
      <c r="A56" s="48"/>
      <c r="B56" s="48"/>
      <c r="C56" s="61"/>
      <c r="D56" s="61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5.75" customHeight="1">
      <c r="A57" s="48"/>
      <c r="B57" s="48"/>
      <c r="C57" s="61"/>
      <c r="D57" s="61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5.75" customHeight="1">
      <c r="A58" s="48"/>
      <c r="B58" s="48"/>
      <c r="C58" s="61"/>
      <c r="D58" s="61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5.75" customHeight="1">
      <c r="A59" s="48"/>
      <c r="B59" s="48"/>
      <c r="C59" s="61"/>
      <c r="D59" s="61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5.75" customHeight="1">
      <c r="A60" s="48"/>
      <c r="B60" s="48"/>
      <c r="C60" s="61"/>
      <c r="D60" s="61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5.75" customHeight="1">
      <c r="A61" s="48"/>
      <c r="B61" s="48"/>
      <c r="C61" s="61"/>
      <c r="D61" s="61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5.75" customHeight="1">
      <c r="A62" s="48"/>
      <c r="B62" s="48"/>
      <c r="C62" s="61"/>
      <c r="D62" s="61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5.75" customHeight="1">
      <c r="A63" s="48"/>
      <c r="B63" s="48"/>
      <c r="C63" s="61"/>
      <c r="D63" s="61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5.75" customHeight="1">
      <c r="A64" s="48"/>
      <c r="B64" s="48"/>
      <c r="C64" s="61"/>
      <c r="D64" s="61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5.75" customHeight="1">
      <c r="A65" s="48"/>
      <c r="B65" s="48"/>
      <c r="C65" s="61"/>
      <c r="D65" s="61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5.75" customHeight="1">
      <c r="A66" s="48"/>
      <c r="B66" s="48"/>
      <c r="C66" s="61"/>
      <c r="D66" s="61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5.75" customHeight="1">
      <c r="A67" s="48"/>
      <c r="B67" s="48"/>
      <c r="C67" s="61"/>
      <c r="D67" s="61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5.75" customHeight="1">
      <c r="A68" s="48"/>
      <c r="B68" s="48"/>
      <c r="C68" s="61"/>
      <c r="D68" s="61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5.75" customHeight="1">
      <c r="A69" s="48"/>
      <c r="B69" s="48"/>
      <c r="C69" s="61"/>
      <c r="D69" s="61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5.75" customHeight="1">
      <c r="A70" s="48"/>
      <c r="B70" s="48"/>
      <c r="C70" s="61"/>
      <c r="D70" s="61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5.75" customHeight="1">
      <c r="A71" s="48"/>
      <c r="B71" s="48"/>
      <c r="C71" s="61"/>
      <c r="D71" s="61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5.75" customHeight="1">
      <c r="A72" s="48"/>
      <c r="B72" s="48"/>
      <c r="C72" s="61"/>
      <c r="D72" s="61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5.75" customHeight="1">
      <c r="A73" s="48"/>
      <c r="B73" s="48"/>
      <c r="C73" s="61"/>
      <c r="D73" s="61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5.75" customHeight="1">
      <c r="A74" s="48"/>
      <c r="B74" s="48"/>
      <c r="C74" s="61"/>
      <c r="D74" s="61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5.75" customHeight="1">
      <c r="A75" s="48"/>
      <c r="B75" s="48"/>
      <c r="C75" s="61"/>
      <c r="D75" s="61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5.75" customHeight="1">
      <c r="A76" s="48"/>
      <c r="B76" s="48"/>
      <c r="C76" s="61"/>
      <c r="D76" s="61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5.75" customHeight="1">
      <c r="A77" s="48"/>
      <c r="B77" s="48"/>
      <c r="C77" s="61"/>
      <c r="D77" s="61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5.75" customHeight="1">
      <c r="A78" s="48"/>
      <c r="B78" s="48"/>
      <c r="C78" s="61"/>
      <c r="D78" s="61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5.75" customHeight="1">
      <c r="A79" s="48"/>
      <c r="B79" s="48"/>
      <c r="C79" s="61"/>
      <c r="D79" s="61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5.75" customHeight="1">
      <c r="A80" s="48"/>
      <c r="B80" s="48"/>
      <c r="C80" s="61"/>
      <c r="D80" s="61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5.75" customHeight="1">
      <c r="A81" s="48"/>
      <c r="B81" s="48"/>
      <c r="C81" s="61"/>
      <c r="D81" s="61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5.75" customHeight="1">
      <c r="A82" s="48"/>
      <c r="B82" s="48"/>
      <c r="C82" s="61"/>
      <c r="D82" s="61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5.75" customHeight="1">
      <c r="A83" s="48"/>
      <c r="B83" s="48"/>
      <c r="C83" s="61"/>
      <c r="D83" s="61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5.75" customHeight="1">
      <c r="A84" s="48"/>
      <c r="B84" s="48"/>
      <c r="C84" s="61"/>
      <c r="D84" s="61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5.75" customHeight="1">
      <c r="A85" s="48"/>
      <c r="B85" s="48"/>
      <c r="C85" s="61"/>
      <c r="D85" s="61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5.75" customHeight="1">
      <c r="A86" s="48"/>
      <c r="B86" s="48"/>
      <c r="C86" s="61"/>
      <c r="D86" s="61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5.75" customHeight="1">
      <c r="A87" s="48"/>
      <c r="B87" s="48"/>
      <c r="C87" s="61"/>
      <c r="D87" s="61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5.75" customHeight="1">
      <c r="A88" s="48"/>
      <c r="B88" s="48"/>
      <c r="C88" s="61"/>
      <c r="D88" s="61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5.75" customHeight="1">
      <c r="A89" s="48"/>
      <c r="B89" s="48"/>
      <c r="C89" s="61"/>
      <c r="D89" s="61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5.75" customHeight="1">
      <c r="A90" s="48"/>
      <c r="B90" s="48"/>
      <c r="C90" s="61"/>
      <c r="D90" s="61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5.75" customHeight="1">
      <c r="A91" s="48"/>
      <c r="B91" s="48"/>
      <c r="C91" s="61"/>
      <c r="D91" s="61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5.75" customHeight="1">
      <c r="A92" s="48"/>
      <c r="B92" s="48"/>
      <c r="C92" s="61"/>
      <c r="D92" s="61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5.75" customHeight="1">
      <c r="A93" s="48"/>
      <c r="B93" s="48"/>
      <c r="C93" s="61"/>
      <c r="D93" s="61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5.75" customHeight="1">
      <c r="A94" s="48"/>
      <c r="B94" s="48"/>
      <c r="C94" s="61"/>
      <c r="D94" s="61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5.75" customHeight="1">
      <c r="A95" s="48"/>
      <c r="B95" s="48"/>
      <c r="C95" s="61"/>
      <c r="D95" s="61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5.75" customHeight="1">
      <c r="A96" s="48"/>
      <c r="B96" s="48"/>
      <c r="C96" s="61"/>
      <c r="D96" s="61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5.75" customHeight="1">
      <c r="A97" s="48"/>
      <c r="B97" s="48"/>
      <c r="C97" s="61"/>
      <c r="D97" s="61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5.75" customHeight="1">
      <c r="A98" s="48"/>
      <c r="B98" s="48"/>
      <c r="C98" s="61"/>
      <c r="D98" s="61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5.75" customHeight="1">
      <c r="A99" s="48"/>
      <c r="B99" s="48"/>
      <c r="C99" s="61"/>
      <c r="D99" s="61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5.75" customHeight="1">
      <c r="A100" s="48"/>
      <c r="B100" s="48"/>
      <c r="C100" s="61"/>
      <c r="D100" s="61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5.75" customHeight="1">
      <c r="A101" s="48"/>
      <c r="B101" s="48"/>
      <c r="C101" s="61"/>
      <c r="D101" s="61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5.75" customHeight="1">
      <c r="A102" s="48"/>
      <c r="B102" s="48"/>
      <c r="C102" s="61"/>
      <c r="D102" s="61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5.75" customHeight="1">
      <c r="A103" s="48"/>
      <c r="B103" s="48"/>
      <c r="C103" s="61"/>
      <c r="D103" s="61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5.75" customHeight="1">
      <c r="A104" s="48"/>
      <c r="B104" s="48"/>
      <c r="C104" s="61"/>
      <c r="D104" s="61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5.75" customHeight="1">
      <c r="A105" s="48"/>
      <c r="B105" s="48"/>
      <c r="C105" s="61"/>
      <c r="D105" s="61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5.75" customHeight="1">
      <c r="A106" s="48"/>
      <c r="B106" s="48"/>
      <c r="C106" s="61"/>
      <c r="D106" s="61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5.75" customHeight="1">
      <c r="A107" s="48"/>
      <c r="B107" s="48"/>
      <c r="C107" s="61"/>
      <c r="D107" s="61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5.75" customHeight="1">
      <c r="A108" s="48"/>
      <c r="B108" s="48"/>
      <c r="C108" s="61"/>
      <c r="D108" s="61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5.75" customHeight="1">
      <c r="A109" s="48"/>
      <c r="B109" s="48"/>
      <c r="C109" s="61"/>
      <c r="D109" s="61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5.75" customHeight="1">
      <c r="A110" s="48"/>
      <c r="B110" s="48"/>
      <c r="C110" s="61"/>
      <c r="D110" s="61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5.75" customHeight="1">
      <c r="A111" s="48"/>
      <c r="B111" s="48"/>
      <c r="C111" s="61"/>
      <c r="D111" s="61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5.75" customHeight="1">
      <c r="A112" s="48"/>
      <c r="B112" s="48"/>
      <c r="C112" s="61"/>
      <c r="D112" s="61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5.75" customHeight="1">
      <c r="A113" s="48"/>
      <c r="B113" s="48"/>
      <c r="C113" s="61"/>
      <c r="D113" s="61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5.75" customHeight="1">
      <c r="A114" s="48"/>
      <c r="B114" s="48"/>
      <c r="C114" s="61"/>
      <c r="D114" s="61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5.75" customHeight="1">
      <c r="A115" s="48"/>
      <c r="B115" s="48"/>
      <c r="C115" s="61"/>
      <c r="D115" s="61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5.75" customHeight="1">
      <c r="A116" s="48"/>
      <c r="B116" s="48"/>
      <c r="C116" s="61"/>
      <c r="D116" s="61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5.75" customHeight="1">
      <c r="A117" s="48"/>
      <c r="B117" s="48"/>
      <c r="C117" s="61"/>
      <c r="D117" s="61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5.75" customHeight="1">
      <c r="A118" s="48"/>
      <c r="B118" s="48"/>
      <c r="C118" s="61"/>
      <c r="D118" s="61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5.75" customHeight="1">
      <c r="A119" s="48"/>
      <c r="B119" s="48"/>
      <c r="C119" s="61"/>
      <c r="D119" s="61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5.75" customHeight="1">
      <c r="A120" s="48"/>
      <c r="B120" s="48"/>
      <c r="C120" s="61"/>
      <c r="D120" s="61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5.75" customHeight="1">
      <c r="A121" s="48"/>
      <c r="B121" s="48"/>
      <c r="C121" s="61"/>
      <c r="D121" s="61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5.75" customHeight="1">
      <c r="A122" s="48"/>
      <c r="B122" s="48"/>
      <c r="C122" s="61"/>
      <c r="D122" s="61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5.75" customHeight="1">
      <c r="A123" s="48"/>
      <c r="B123" s="48"/>
      <c r="C123" s="61"/>
      <c r="D123" s="61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5.75" customHeight="1">
      <c r="A124" s="48"/>
      <c r="B124" s="48"/>
      <c r="C124" s="61"/>
      <c r="D124" s="61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5.75" customHeight="1">
      <c r="A125" s="48"/>
      <c r="B125" s="48"/>
      <c r="C125" s="61"/>
      <c r="D125" s="61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5.75" customHeight="1">
      <c r="A126" s="48"/>
      <c r="B126" s="48"/>
      <c r="C126" s="61"/>
      <c r="D126" s="61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5.75" customHeight="1">
      <c r="A127" s="48"/>
      <c r="B127" s="48"/>
      <c r="C127" s="61"/>
      <c r="D127" s="61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5.75" customHeight="1">
      <c r="A128" s="48"/>
      <c r="B128" s="48"/>
      <c r="C128" s="61"/>
      <c r="D128" s="61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5.75" customHeight="1">
      <c r="A129" s="48"/>
      <c r="B129" s="48"/>
      <c r="C129" s="61"/>
      <c r="D129" s="61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5.75" customHeight="1">
      <c r="A130" s="48"/>
      <c r="B130" s="48"/>
      <c r="C130" s="61"/>
      <c r="D130" s="61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5.75" customHeight="1">
      <c r="A131" s="48"/>
      <c r="B131" s="48"/>
      <c r="C131" s="61"/>
      <c r="D131" s="61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5.75" customHeight="1">
      <c r="A132" s="48"/>
      <c r="B132" s="48"/>
      <c r="C132" s="61"/>
      <c r="D132" s="61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5.75" customHeight="1">
      <c r="A133" s="48"/>
      <c r="B133" s="48"/>
      <c r="C133" s="61"/>
      <c r="D133" s="61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5.75" customHeight="1">
      <c r="A134" s="48"/>
      <c r="B134" s="48"/>
      <c r="C134" s="61"/>
      <c r="D134" s="61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5.75" customHeight="1">
      <c r="A135" s="48"/>
      <c r="B135" s="48"/>
      <c r="C135" s="61"/>
      <c r="D135" s="61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5.75" customHeight="1">
      <c r="A136" s="48"/>
      <c r="B136" s="48"/>
      <c r="C136" s="61"/>
      <c r="D136" s="61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5.75" customHeight="1">
      <c r="A137" s="48"/>
      <c r="B137" s="48"/>
      <c r="C137" s="61"/>
      <c r="D137" s="61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5.75" customHeight="1">
      <c r="A138" s="48"/>
      <c r="B138" s="48"/>
      <c r="C138" s="61"/>
      <c r="D138" s="61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5.75" customHeight="1">
      <c r="A139" s="48"/>
      <c r="B139" s="48"/>
      <c r="C139" s="61"/>
      <c r="D139" s="61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5.75" customHeight="1">
      <c r="A140" s="48"/>
      <c r="B140" s="48"/>
      <c r="C140" s="61"/>
      <c r="D140" s="61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5.75" customHeight="1">
      <c r="A141" s="48"/>
      <c r="B141" s="48"/>
      <c r="C141" s="61"/>
      <c r="D141" s="61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5.75" customHeight="1">
      <c r="A142" s="48"/>
      <c r="B142" s="48"/>
      <c r="C142" s="61"/>
      <c r="D142" s="61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5.75" customHeight="1">
      <c r="A143" s="48"/>
      <c r="B143" s="48"/>
      <c r="C143" s="61"/>
      <c r="D143" s="61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5.75" customHeight="1">
      <c r="A144" s="48"/>
      <c r="B144" s="48"/>
      <c r="C144" s="61"/>
      <c r="D144" s="61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5.75" customHeight="1">
      <c r="A145" s="48"/>
      <c r="B145" s="48"/>
      <c r="C145" s="61"/>
      <c r="D145" s="61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5.75" customHeight="1">
      <c r="A146" s="48"/>
      <c r="B146" s="48"/>
      <c r="C146" s="61"/>
      <c r="D146" s="61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5.75" customHeight="1">
      <c r="A147" s="48"/>
      <c r="B147" s="48"/>
      <c r="C147" s="61"/>
      <c r="D147" s="61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5.75" customHeight="1">
      <c r="A148" s="48"/>
      <c r="B148" s="48"/>
      <c r="C148" s="61"/>
      <c r="D148" s="61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5.75" customHeight="1">
      <c r="A149" s="48"/>
      <c r="B149" s="48"/>
      <c r="C149" s="61"/>
      <c r="D149" s="61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5.75" customHeight="1">
      <c r="A150" s="48"/>
      <c r="B150" s="48"/>
      <c r="C150" s="61"/>
      <c r="D150" s="61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5.75" customHeight="1">
      <c r="A151" s="48"/>
      <c r="B151" s="48"/>
      <c r="C151" s="61"/>
      <c r="D151" s="61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5.75" customHeight="1">
      <c r="A152" s="48"/>
      <c r="B152" s="48"/>
      <c r="C152" s="61"/>
      <c r="D152" s="61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5.75" customHeight="1">
      <c r="A153" s="48"/>
      <c r="B153" s="48"/>
      <c r="C153" s="61"/>
      <c r="D153" s="61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5.75" customHeight="1">
      <c r="A154" s="48"/>
      <c r="B154" s="48"/>
      <c r="C154" s="61"/>
      <c r="D154" s="61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5.75" customHeight="1">
      <c r="A155" s="48"/>
      <c r="B155" s="48"/>
      <c r="C155" s="61"/>
      <c r="D155" s="61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5.75" customHeight="1">
      <c r="A156" s="48"/>
      <c r="B156" s="48"/>
      <c r="C156" s="61"/>
      <c r="D156" s="61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5.75" customHeight="1">
      <c r="A157" s="48"/>
      <c r="B157" s="48"/>
      <c r="C157" s="61"/>
      <c r="D157" s="61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5.75" customHeight="1">
      <c r="A158" s="48"/>
      <c r="B158" s="48"/>
      <c r="C158" s="61"/>
      <c r="D158" s="61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5.75" customHeight="1">
      <c r="A159" s="48"/>
      <c r="B159" s="48"/>
      <c r="C159" s="61"/>
      <c r="D159" s="61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5.75" customHeight="1">
      <c r="A160" s="48"/>
      <c r="B160" s="48"/>
      <c r="C160" s="61"/>
      <c r="D160" s="61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5.75" customHeight="1">
      <c r="A161" s="48"/>
      <c r="B161" s="48"/>
      <c r="C161" s="61"/>
      <c r="D161" s="61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5.75" customHeight="1">
      <c r="A162" s="48"/>
      <c r="B162" s="48"/>
      <c r="C162" s="61"/>
      <c r="D162" s="61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5.75" customHeight="1">
      <c r="A163" s="48"/>
      <c r="B163" s="48"/>
      <c r="C163" s="61"/>
      <c r="D163" s="61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5.75" customHeight="1">
      <c r="A164" s="48"/>
      <c r="B164" s="48"/>
      <c r="C164" s="61"/>
      <c r="D164" s="61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5.75" customHeight="1">
      <c r="A165" s="48"/>
      <c r="B165" s="48"/>
      <c r="C165" s="61"/>
      <c r="D165" s="61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5.75" customHeight="1">
      <c r="A166" s="48"/>
      <c r="B166" s="48"/>
      <c r="C166" s="61"/>
      <c r="D166" s="61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5.75" customHeight="1">
      <c r="A167" s="48"/>
      <c r="B167" s="48"/>
      <c r="C167" s="61"/>
      <c r="D167" s="61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5.75" customHeight="1">
      <c r="A168" s="48"/>
      <c r="B168" s="48"/>
      <c r="C168" s="61"/>
      <c r="D168" s="61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5.75" customHeight="1">
      <c r="A169" s="48"/>
      <c r="B169" s="48"/>
      <c r="C169" s="61"/>
      <c r="D169" s="61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5.75" customHeight="1">
      <c r="A170" s="48"/>
      <c r="B170" s="48"/>
      <c r="C170" s="61"/>
      <c r="D170" s="61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5.75" customHeight="1">
      <c r="A171" s="48"/>
      <c r="B171" s="48"/>
      <c r="C171" s="61"/>
      <c r="D171" s="61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5.75" customHeight="1">
      <c r="A172" s="48"/>
      <c r="B172" s="48"/>
      <c r="C172" s="61"/>
      <c r="D172" s="61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5.75" customHeight="1">
      <c r="A173" s="48"/>
      <c r="B173" s="48"/>
      <c r="C173" s="61"/>
      <c r="D173" s="61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5.75" customHeight="1">
      <c r="A174" s="48"/>
      <c r="B174" s="48"/>
      <c r="C174" s="61"/>
      <c r="D174" s="61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5.75" customHeight="1">
      <c r="A175" s="48"/>
      <c r="B175" s="48"/>
      <c r="C175" s="61"/>
      <c r="D175" s="61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5.75" customHeight="1">
      <c r="A176" s="48"/>
      <c r="B176" s="48"/>
      <c r="C176" s="61"/>
      <c r="D176" s="61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5.75" customHeight="1">
      <c r="A177" s="48"/>
      <c r="B177" s="48"/>
      <c r="C177" s="61"/>
      <c r="D177" s="61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5.75" customHeight="1">
      <c r="A178" s="48"/>
      <c r="B178" s="48"/>
      <c r="C178" s="61"/>
      <c r="D178" s="61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5.75" customHeight="1">
      <c r="A179" s="48"/>
      <c r="B179" s="48"/>
      <c r="C179" s="61"/>
      <c r="D179" s="61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5.75" customHeight="1">
      <c r="A180" s="48"/>
      <c r="B180" s="48"/>
      <c r="C180" s="61"/>
      <c r="D180" s="61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5.75" customHeight="1">
      <c r="A181" s="48"/>
      <c r="B181" s="48"/>
      <c r="C181" s="61"/>
      <c r="D181" s="61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5.75" customHeight="1">
      <c r="A182" s="48"/>
      <c r="B182" s="48"/>
      <c r="C182" s="61"/>
      <c r="D182" s="61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5.75" customHeight="1">
      <c r="A183" s="48"/>
      <c r="B183" s="48"/>
      <c r="C183" s="61"/>
      <c r="D183" s="61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5.75" customHeight="1">
      <c r="A184" s="48"/>
      <c r="B184" s="48"/>
      <c r="C184" s="61"/>
      <c r="D184" s="61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5.75" customHeight="1">
      <c r="A185" s="48"/>
      <c r="B185" s="48"/>
      <c r="C185" s="61"/>
      <c r="D185" s="61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5.75" customHeight="1">
      <c r="A186" s="48"/>
      <c r="B186" s="48"/>
      <c r="C186" s="61"/>
      <c r="D186" s="61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5.75" customHeight="1">
      <c r="A187" s="48"/>
      <c r="B187" s="48"/>
      <c r="C187" s="61"/>
      <c r="D187" s="61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5.75" customHeight="1">
      <c r="A188" s="48"/>
      <c r="B188" s="48"/>
      <c r="C188" s="61"/>
      <c r="D188" s="61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5.75" customHeight="1">
      <c r="A189" s="48"/>
      <c r="B189" s="48"/>
      <c r="C189" s="61"/>
      <c r="D189" s="61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5.75" customHeight="1">
      <c r="A190" s="48"/>
      <c r="B190" s="48"/>
      <c r="C190" s="61"/>
      <c r="D190" s="61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5.75" customHeight="1">
      <c r="A191" s="48"/>
      <c r="B191" s="48"/>
      <c r="C191" s="61"/>
      <c r="D191" s="61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5.75" customHeight="1">
      <c r="A192" s="48"/>
      <c r="B192" s="48"/>
      <c r="C192" s="61"/>
      <c r="D192" s="61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5.75" customHeight="1">
      <c r="A193" s="48"/>
      <c r="B193" s="48"/>
      <c r="C193" s="61"/>
      <c r="D193" s="61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5.75" customHeight="1">
      <c r="A194" s="48"/>
      <c r="B194" s="48"/>
      <c r="C194" s="61"/>
      <c r="D194" s="61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5.75" customHeight="1">
      <c r="A195" s="48"/>
      <c r="B195" s="48"/>
      <c r="C195" s="61"/>
      <c r="D195" s="61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5.75" customHeight="1">
      <c r="A196" s="48"/>
      <c r="B196" s="48"/>
      <c r="C196" s="61"/>
      <c r="D196" s="61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5.75" customHeight="1">
      <c r="A197" s="48"/>
      <c r="B197" s="48"/>
      <c r="C197" s="61"/>
      <c r="D197" s="61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5.75" customHeight="1">
      <c r="A198" s="48"/>
      <c r="B198" s="48"/>
      <c r="C198" s="61"/>
      <c r="D198" s="61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5.75" customHeight="1">
      <c r="A199" s="48"/>
      <c r="B199" s="48"/>
      <c r="C199" s="61"/>
      <c r="D199" s="61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5.75" customHeight="1">
      <c r="A200" s="48"/>
      <c r="B200" s="48"/>
      <c r="C200" s="61"/>
      <c r="D200" s="61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5.75" customHeight="1">
      <c r="A201" s="48"/>
      <c r="B201" s="48"/>
      <c r="C201" s="61"/>
      <c r="D201" s="61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5.75" customHeight="1">
      <c r="A202" s="48"/>
      <c r="B202" s="48"/>
      <c r="C202" s="61"/>
      <c r="D202" s="61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5.75" customHeight="1">
      <c r="A203" s="48"/>
      <c r="B203" s="48"/>
      <c r="C203" s="61"/>
      <c r="D203" s="61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5.75" customHeight="1">
      <c r="A204" s="48"/>
      <c r="B204" s="48"/>
      <c r="C204" s="61"/>
      <c r="D204" s="61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5.75" customHeight="1">
      <c r="A205" s="48"/>
      <c r="B205" s="48"/>
      <c r="C205" s="61"/>
      <c r="D205" s="61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5.75" customHeight="1">
      <c r="A206" s="48"/>
      <c r="B206" s="48"/>
      <c r="C206" s="61"/>
      <c r="D206" s="61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5.75" customHeight="1">
      <c r="A207" s="48"/>
      <c r="B207" s="48"/>
      <c r="C207" s="61"/>
      <c r="D207" s="61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5.75" customHeight="1">
      <c r="A208" s="48"/>
      <c r="B208" s="48"/>
      <c r="C208" s="61"/>
      <c r="D208" s="61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5.75" customHeight="1">
      <c r="A209" s="48"/>
      <c r="B209" s="48"/>
      <c r="C209" s="61"/>
      <c r="D209" s="61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5.75" customHeight="1">
      <c r="A210" s="48"/>
      <c r="B210" s="48"/>
      <c r="C210" s="61"/>
      <c r="D210" s="61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5.75" customHeight="1">
      <c r="A211" s="48"/>
      <c r="B211" s="48"/>
      <c r="C211" s="61"/>
      <c r="D211" s="61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5.75" customHeight="1">
      <c r="A212" s="48"/>
      <c r="B212" s="48"/>
      <c r="C212" s="61"/>
      <c r="D212" s="61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5.75" customHeight="1">
      <c r="A213" s="48"/>
      <c r="B213" s="48"/>
      <c r="C213" s="61"/>
      <c r="D213" s="61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5.75" customHeight="1">
      <c r="A214" s="48"/>
      <c r="B214" s="48"/>
      <c r="C214" s="61"/>
      <c r="D214" s="61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5.75" customHeight="1">
      <c r="A215" s="48"/>
      <c r="B215" s="48"/>
      <c r="C215" s="61"/>
      <c r="D215" s="61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5.75" customHeight="1">
      <c r="A216" s="48"/>
      <c r="B216" s="48"/>
      <c r="C216" s="61"/>
      <c r="D216" s="61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5.75" customHeight="1">
      <c r="A217" s="48"/>
      <c r="B217" s="48"/>
      <c r="C217" s="61"/>
      <c r="D217" s="61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5.75" customHeight="1">
      <c r="A218" s="48"/>
      <c r="B218" s="48"/>
      <c r="C218" s="61"/>
      <c r="D218" s="61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5.75" customHeight="1">
      <c r="A219" s="48"/>
      <c r="B219" s="48"/>
      <c r="C219" s="61"/>
      <c r="D219" s="61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5.75" customHeight="1">
      <c r="A220" s="48"/>
      <c r="B220" s="48"/>
      <c r="C220" s="61"/>
      <c r="D220" s="61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5.75" customHeight="1">
      <c r="A221" s="48"/>
      <c r="B221" s="48"/>
      <c r="C221" s="61"/>
      <c r="D221" s="61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5.75" customHeight="1">
      <c r="A222" s="48"/>
      <c r="B222" s="48"/>
      <c r="C222" s="61"/>
      <c r="D222" s="61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5.75" customHeight="1">
      <c r="A223" s="48"/>
      <c r="B223" s="48"/>
      <c r="C223" s="61"/>
      <c r="D223" s="61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5.75" customHeight="1">
      <c r="A224" s="48"/>
      <c r="B224" s="48"/>
      <c r="C224" s="61"/>
      <c r="D224" s="61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5.75" customHeight="1">
      <c r="A225" s="48"/>
      <c r="B225" s="48"/>
      <c r="C225" s="61"/>
      <c r="D225" s="61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5.75" customHeight="1">
      <c r="A226" s="48"/>
      <c r="B226" s="48"/>
      <c r="C226" s="61"/>
      <c r="D226" s="61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5.75" customHeight="1">
      <c r="A227" s="48"/>
      <c r="B227" s="48"/>
      <c r="C227" s="61"/>
      <c r="D227" s="61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5.75" customHeight="1">
      <c r="A228" s="48"/>
      <c r="B228" s="48"/>
      <c r="C228" s="61"/>
      <c r="D228" s="61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5.75" customHeight="1">
      <c r="A229" s="48"/>
      <c r="B229" s="48"/>
      <c r="C229" s="61"/>
      <c r="D229" s="61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5.75" customHeight="1">
      <c r="A230" s="48"/>
      <c r="B230" s="48"/>
      <c r="C230" s="61"/>
      <c r="D230" s="61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5.75" customHeight="1">
      <c r="A231" s="48"/>
      <c r="B231" s="48"/>
      <c r="C231" s="61"/>
      <c r="D231" s="61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5.75" customHeight="1">
      <c r="A232" s="48"/>
      <c r="B232" s="48"/>
      <c r="C232" s="61"/>
      <c r="D232" s="61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5.75" customHeight="1">
      <c r="A233" s="48"/>
      <c r="B233" s="48"/>
      <c r="C233" s="61"/>
      <c r="D233" s="61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5.75" customHeight="1">
      <c r="A234" s="48"/>
      <c r="B234" s="48"/>
      <c r="C234" s="61"/>
      <c r="D234" s="61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5.75" customHeight="1">
      <c r="A235" s="48"/>
      <c r="B235" s="48"/>
      <c r="C235" s="61"/>
      <c r="D235" s="61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5.75" customHeight="1">
      <c r="A236" s="48"/>
      <c r="B236" s="48"/>
      <c r="C236" s="61"/>
      <c r="D236" s="61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5.75" customHeight="1">
      <c r="A237" s="48"/>
      <c r="B237" s="48"/>
      <c r="C237" s="61"/>
      <c r="D237" s="61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5.75" customHeight="1">
      <c r="A238" s="48"/>
      <c r="B238" s="48"/>
      <c r="C238" s="61"/>
      <c r="D238" s="61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5.75" customHeight="1">
      <c r="A239" s="48"/>
      <c r="B239" s="48"/>
      <c r="C239" s="61"/>
      <c r="D239" s="61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5.75" customHeight="1">
      <c r="A240" s="48"/>
      <c r="B240" s="48"/>
      <c r="C240" s="61"/>
      <c r="D240" s="61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5.75" customHeight="1">
      <c r="A241" s="48"/>
      <c r="B241" s="48"/>
      <c r="C241" s="61"/>
      <c r="D241" s="61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5.75" customHeight="1">
      <c r="A242" s="48"/>
      <c r="B242" s="48"/>
      <c r="C242" s="61"/>
      <c r="D242" s="61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5.75" customHeight="1">
      <c r="A243" s="48"/>
      <c r="B243" s="48"/>
      <c r="C243" s="61"/>
      <c r="D243" s="61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5.75" customHeight="1">
      <c r="A244" s="48"/>
      <c r="B244" s="48"/>
      <c r="C244" s="61"/>
      <c r="D244" s="61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5.75" customHeight="1">
      <c r="A245" s="48"/>
      <c r="B245" s="48"/>
      <c r="C245" s="61"/>
      <c r="D245" s="61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5.75" customHeight="1">
      <c r="A246" s="48"/>
      <c r="B246" s="48"/>
      <c r="C246" s="61"/>
      <c r="D246" s="61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5.75" customHeight="1">
      <c r="A247" s="48"/>
      <c r="B247" s="48"/>
      <c r="C247" s="61"/>
      <c r="D247" s="61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5.75" customHeight="1">
      <c r="A248" s="48"/>
      <c r="B248" s="48"/>
      <c r="C248" s="61"/>
      <c r="D248" s="61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5.75" customHeight="1">
      <c r="A249" s="48"/>
      <c r="B249" s="48"/>
      <c r="C249" s="61"/>
      <c r="D249" s="61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5.75" customHeight="1">
      <c r="A250" s="48"/>
      <c r="B250" s="48"/>
      <c r="C250" s="61"/>
      <c r="D250" s="61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5.75" customHeight="1">
      <c r="A251" s="48"/>
      <c r="B251" s="48"/>
      <c r="C251" s="61"/>
      <c r="D251" s="61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5.75" customHeight="1">
      <c r="A252" s="48"/>
      <c r="B252" s="48"/>
      <c r="C252" s="61"/>
      <c r="D252" s="61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5.75" customHeight="1">
      <c r="A253" s="48"/>
      <c r="B253" s="48"/>
      <c r="C253" s="61"/>
      <c r="D253" s="61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5.75" customHeight="1">
      <c r="A254" s="48"/>
      <c r="B254" s="48"/>
      <c r="C254" s="61"/>
      <c r="D254" s="61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5.75" customHeight="1">
      <c r="A255" s="48"/>
      <c r="B255" s="48"/>
      <c r="C255" s="61"/>
      <c r="D255" s="61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5.75" customHeight="1">
      <c r="A256" s="48"/>
      <c r="B256" s="48"/>
      <c r="C256" s="61"/>
      <c r="D256" s="61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5.75" customHeight="1">
      <c r="A257" s="48"/>
      <c r="B257" s="48"/>
      <c r="C257" s="61"/>
      <c r="D257" s="61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5.75" customHeight="1">
      <c r="A258" s="48"/>
      <c r="B258" s="48"/>
      <c r="C258" s="61"/>
      <c r="D258" s="61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5.75" customHeight="1">
      <c r="A259" s="48"/>
      <c r="B259" s="48"/>
      <c r="C259" s="61"/>
      <c r="D259" s="61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5.75" customHeight="1">
      <c r="A260" s="48"/>
      <c r="B260" s="48"/>
      <c r="C260" s="61"/>
      <c r="D260" s="61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5.75" customHeight="1">
      <c r="A261" s="48"/>
      <c r="B261" s="48"/>
      <c r="C261" s="61"/>
      <c r="D261" s="61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5.75" customHeight="1">
      <c r="A262" s="48"/>
      <c r="B262" s="48"/>
      <c r="C262" s="61"/>
      <c r="D262" s="61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5.75" customHeight="1">
      <c r="A263" s="48"/>
      <c r="B263" s="48"/>
      <c r="C263" s="61"/>
      <c r="D263" s="61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5.75" customHeight="1">
      <c r="A264" s="48"/>
      <c r="B264" s="48"/>
      <c r="C264" s="61"/>
      <c r="D264" s="61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5.75" customHeight="1">
      <c r="A265" s="48"/>
      <c r="B265" s="48"/>
      <c r="C265" s="61"/>
      <c r="D265" s="61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5.75" customHeight="1">
      <c r="A266" s="48"/>
      <c r="B266" s="48"/>
      <c r="C266" s="61"/>
      <c r="D266" s="61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5.75" customHeight="1">
      <c r="A267" s="48"/>
      <c r="B267" s="48"/>
      <c r="C267" s="61"/>
      <c r="D267" s="61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5.75" customHeight="1">
      <c r="A268" s="48"/>
      <c r="B268" s="48"/>
      <c r="C268" s="61"/>
      <c r="D268" s="61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5.75" customHeight="1">
      <c r="A269" s="48"/>
      <c r="B269" s="48"/>
      <c r="C269" s="61"/>
      <c r="D269" s="61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5.75" customHeight="1">
      <c r="A270" s="48"/>
      <c r="B270" s="48"/>
      <c r="C270" s="61"/>
      <c r="D270" s="61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5.75" customHeight="1">
      <c r="A271" s="48"/>
      <c r="B271" s="48"/>
      <c r="C271" s="61"/>
      <c r="D271" s="61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5.75" customHeight="1">
      <c r="A272" s="48"/>
      <c r="B272" s="48"/>
      <c r="C272" s="61"/>
      <c r="D272" s="61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5.75" customHeight="1">
      <c r="A273" s="48"/>
      <c r="B273" s="48"/>
      <c r="C273" s="61"/>
      <c r="D273" s="61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5.75" customHeight="1">
      <c r="A274" s="48"/>
      <c r="B274" s="48"/>
      <c r="C274" s="61"/>
      <c r="D274" s="61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5.75" customHeight="1">
      <c r="A275" s="48"/>
      <c r="B275" s="48"/>
      <c r="C275" s="61"/>
      <c r="D275" s="61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5.75" customHeight="1">
      <c r="A276" s="48"/>
      <c r="B276" s="48"/>
      <c r="C276" s="61"/>
      <c r="D276" s="61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5.75" customHeight="1">
      <c r="A277" s="48"/>
      <c r="B277" s="48"/>
      <c r="C277" s="61"/>
      <c r="D277" s="61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5.75" customHeight="1">
      <c r="A278" s="48"/>
      <c r="B278" s="48"/>
      <c r="C278" s="61"/>
      <c r="D278" s="61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5.75" customHeight="1">
      <c r="A279" s="48"/>
      <c r="B279" s="48"/>
      <c r="C279" s="61"/>
      <c r="D279" s="61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5.75" customHeight="1">
      <c r="A280" s="48"/>
      <c r="B280" s="48"/>
      <c r="C280" s="61"/>
      <c r="D280" s="61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5.75" customHeight="1">
      <c r="A281" s="48"/>
      <c r="B281" s="48"/>
      <c r="C281" s="61"/>
      <c r="D281" s="61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5.75" customHeight="1">
      <c r="A282" s="48"/>
      <c r="B282" s="48"/>
      <c r="C282" s="61"/>
      <c r="D282" s="61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5.75" customHeight="1">
      <c r="A283" s="48"/>
      <c r="B283" s="48"/>
      <c r="C283" s="61"/>
      <c r="D283" s="61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5.75" customHeight="1">
      <c r="A284" s="48"/>
      <c r="B284" s="48"/>
      <c r="C284" s="61"/>
      <c r="D284" s="61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5.75" customHeight="1">
      <c r="A285" s="48"/>
      <c r="B285" s="48"/>
      <c r="C285" s="61"/>
      <c r="D285" s="61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5.75" customHeight="1">
      <c r="A286" s="48"/>
      <c r="B286" s="48"/>
      <c r="C286" s="61"/>
      <c r="D286" s="61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5.75" customHeight="1">
      <c r="A287" s="48"/>
      <c r="B287" s="48"/>
      <c r="C287" s="61"/>
      <c r="D287" s="61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5.75" customHeight="1">
      <c r="A288" s="48"/>
      <c r="B288" s="48"/>
      <c r="C288" s="61"/>
      <c r="D288" s="61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5.75" customHeight="1">
      <c r="A289" s="48"/>
      <c r="B289" s="48"/>
      <c r="C289" s="61"/>
      <c r="D289" s="61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5.75" customHeight="1">
      <c r="A290" s="48"/>
      <c r="B290" s="48"/>
      <c r="C290" s="61"/>
      <c r="D290" s="61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5.75" customHeight="1">
      <c r="A291" s="48"/>
      <c r="B291" s="48"/>
      <c r="C291" s="61"/>
      <c r="D291" s="61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5.75" customHeight="1">
      <c r="A292" s="48"/>
      <c r="B292" s="48"/>
      <c r="C292" s="61"/>
      <c r="D292" s="61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5.75" customHeight="1">
      <c r="A293" s="48"/>
      <c r="B293" s="48"/>
      <c r="C293" s="61"/>
      <c r="D293" s="61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5.75" customHeight="1">
      <c r="A294" s="48"/>
      <c r="B294" s="48"/>
      <c r="C294" s="61"/>
      <c r="D294" s="61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5.75" customHeight="1">
      <c r="A295" s="48"/>
      <c r="B295" s="48"/>
      <c r="C295" s="61"/>
      <c r="D295" s="61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5.75" customHeight="1">
      <c r="A296" s="48"/>
      <c r="B296" s="48"/>
      <c r="C296" s="61"/>
      <c r="D296" s="61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5.75" customHeight="1">
      <c r="A297" s="48"/>
      <c r="B297" s="48"/>
      <c r="C297" s="61"/>
      <c r="D297" s="61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5.75" customHeight="1">
      <c r="A298" s="48"/>
      <c r="B298" s="48"/>
      <c r="C298" s="61"/>
      <c r="D298" s="61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5.75" customHeight="1">
      <c r="A299" s="48"/>
      <c r="B299" s="48"/>
      <c r="C299" s="61"/>
      <c r="D299" s="61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5.75" customHeight="1">
      <c r="A300" s="48"/>
      <c r="B300" s="48"/>
      <c r="C300" s="61"/>
      <c r="D300" s="61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5.75" customHeight="1">
      <c r="A301" s="48"/>
      <c r="B301" s="48"/>
      <c r="C301" s="61"/>
      <c r="D301" s="61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5.75" customHeight="1">
      <c r="A302" s="48"/>
      <c r="B302" s="48"/>
      <c r="C302" s="61"/>
      <c r="D302" s="61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5.75" customHeight="1">
      <c r="A303" s="48"/>
      <c r="B303" s="48"/>
      <c r="C303" s="61"/>
      <c r="D303" s="61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5.75" customHeight="1">
      <c r="A304" s="48"/>
      <c r="B304" s="48"/>
      <c r="C304" s="61"/>
      <c r="D304" s="61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5.75" customHeight="1">
      <c r="A305" s="48"/>
      <c r="B305" s="48"/>
      <c r="C305" s="61"/>
      <c r="D305" s="61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5.75" customHeight="1">
      <c r="A306" s="48"/>
      <c r="B306" s="48"/>
      <c r="C306" s="61"/>
      <c r="D306" s="61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5.75" customHeight="1">
      <c r="A307" s="48"/>
      <c r="B307" s="48"/>
      <c r="C307" s="61"/>
      <c r="D307" s="61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5.75" customHeight="1">
      <c r="A308" s="48"/>
      <c r="B308" s="48"/>
      <c r="C308" s="61"/>
      <c r="D308" s="61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5.75" customHeight="1">
      <c r="A309" s="48"/>
      <c r="B309" s="48"/>
      <c r="C309" s="61"/>
      <c r="D309" s="61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5.75" customHeight="1">
      <c r="A310" s="48"/>
      <c r="B310" s="48"/>
      <c r="C310" s="61"/>
      <c r="D310" s="61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5.75" customHeight="1">
      <c r="A311" s="48"/>
      <c r="B311" s="48"/>
      <c r="C311" s="61"/>
      <c r="D311" s="61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5.75" customHeight="1">
      <c r="A312" s="48"/>
      <c r="B312" s="48"/>
      <c r="C312" s="61"/>
      <c r="D312" s="61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5.75" customHeight="1">
      <c r="A313" s="48"/>
      <c r="B313" s="48"/>
      <c r="C313" s="61"/>
      <c r="D313" s="61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5.75" customHeight="1">
      <c r="A314" s="48"/>
      <c r="B314" s="48"/>
      <c r="C314" s="61"/>
      <c r="D314" s="61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5.75" customHeight="1">
      <c r="A315" s="48"/>
      <c r="B315" s="48"/>
      <c r="C315" s="61"/>
      <c r="D315" s="61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5.75" customHeight="1">
      <c r="A316" s="48"/>
      <c r="B316" s="48"/>
      <c r="C316" s="61"/>
      <c r="D316" s="61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5.75" customHeight="1">
      <c r="A317" s="48"/>
      <c r="B317" s="48"/>
      <c r="C317" s="61"/>
      <c r="D317" s="61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5.75" customHeight="1">
      <c r="A318" s="48"/>
      <c r="B318" s="48"/>
      <c r="C318" s="61"/>
      <c r="D318" s="61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5.75" customHeight="1">
      <c r="A319" s="48"/>
      <c r="B319" s="48"/>
      <c r="C319" s="61"/>
      <c r="D319" s="61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5.75" customHeight="1">
      <c r="A320" s="48"/>
      <c r="B320" s="48"/>
      <c r="C320" s="61"/>
      <c r="D320" s="61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5.75" customHeight="1">
      <c r="A321" s="48"/>
      <c r="B321" s="48"/>
      <c r="C321" s="61"/>
      <c r="D321" s="61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5.75" customHeight="1">
      <c r="A322" s="48"/>
      <c r="B322" s="48"/>
      <c r="C322" s="61"/>
      <c r="D322" s="61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5.75" customHeight="1">
      <c r="A323" s="48"/>
      <c r="B323" s="48"/>
      <c r="C323" s="61"/>
      <c r="D323" s="61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5.75" customHeight="1">
      <c r="A324" s="48"/>
      <c r="B324" s="48"/>
      <c r="C324" s="61"/>
      <c r="D324" s="61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5.75" customHeight="1">
      <c r="A325" s="48"/>
      <c r="B325" s="48"/>
      <c r="C325" s="61"/>
      <c r="D325" s="61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5.75" customHeight="1">
      <c r="A326" s="48"/>
      <c r="B326" s="48"/>
      <c r="C326" s="61"/>
      <c r="D326" s="61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5.75" customHeight="1">
      <c r="A327" s="48"/>
      <c r="B327" s="48"/>
      <c r="C327" s="61"/>
      <c r="D327" s="61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5.75" customHeight="1">
      <c r="A328" s="48"/>
      <c r="B328" s="48"/>
      <c r="C328" s="61"/>
      <c r="D328" s="61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5.75" customHeight="1">
      <c r="A329" s="48"/>
      <c r="B329" s="48"/>
      <c r="C329" s="61"/>
      <c r="D329" s="61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5.75" customHeight="1">
      <c r="A330" s="48"/>
      <c r="B330" s="48"/>
      <c r="C330" s="61"/>
      <c r="D330" s="61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5.75" customHeight="1">
      <c r="A331" s="48"/>
      <c r="B331" s="48"/>
      <c r="C331" s="61"/>
      <c r="D331" s="61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5.75" customHeight="1">
      <c r="A332" s="48"/>
      <c r="B332" s="48"/>
      <c r="C332" s="61"/>
      <c r="D332" s="61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5.75" customHeight="1">
      <c r="A333" s="48"/>
      <c r="B333" s="48"/>
      <c r="C333" s="61"/>
      <c r="D333" s="61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5.75" customHeight="1">
      <c r="A334" s="48"/>
      <c r="B334" s="48"/>
      <c r="C334" s="61"/>
      <c r="D334" s="61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5.75" customHeight="1">
      <c r="A335" s="48"/>
      <c r="B335" s="48"/>
      <c r="C335" s="61"/>
      <c r="D335" s="61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5.75" customHeight="1">
      <c r="A336" s="48"/>
      <c r="B336" s="48"/>
      <c r="C336" s="61"/>
      <c r="D336" s="61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5.75" customHeight="1">
      <c r="A337" s="48"/>
      <c r="B337" s="48"/>
      <c r="C337" s="61"/>
      <c r="D337" s="61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5.75" customHeight="1">
      <c r="A338" s="48"/>
      <c r="B338" s="48"/>
      <c r="C338" s="61"/>
      <c r="D338" s="61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5.75" customHeight="1">
      <c r="A339" s="48"/>
      <c r="B339" s="48"/>
      <c r="C339" s="61"/>
      <c r="D339" s="61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5.75" customHeight="1">
      <c r="A340" s="48"/>
      <c r="B340" s="48"/>
      <c r="C340" s="61"/>
      <c r="D340" s="61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5.75" customHeight="1">
      <c r="A341" s="48"/>
      <c r="B341" s="48"/>
      <c r="C341" s="61"/>
      <c r="D341" s="61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5.75" customHeight="1">
      <c r="A342" s="48"/>
      <c r="B342" s="48"/>
      <c r="C342" s="61"/>
      <c r="D342" s="61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5.75" customHeight="1">
      <c r="A343" s="48"/>
      <c r="B343" s="48"/>
      <c r="C343" s="61"/>
      <c r="D343" s="61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5.75" customHeight="1">
      <c r="A344" s="48"/>
      <c r="B344" s="48"/>
      <c r="C344" s="61"/>
      <c r="D344" s="61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5.75" customHeight="1">
      <c r="A345" s="48"/>
      <c r="B345" s="48"/>
      <c r="C345" s="61"/>
      <c r="D345" s="61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5.75" customHeight="1">
      <c r="A346" s="48"/>
      <c r="B346" s="48"/>
      <c r="C346" s="61"/>
      <c r="D346" s="61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5.75" customHeight="1">
      <c r="A347" s="48"/>
      <c r="B347" s="48"/>
      <c r="C347" s="61"/>
      <c r="D347" s="61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5.75" customHeight="1">
      <c r="A348" s="48"/>
      <c r="B348" s="48"/>
      <c r="C348" s="61"/>
      <c r="D348" s="61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5.75" customHeight="1">
      <c r="A349" s="48"/>
      <c r="B349" s="48"/>
      <c r="C349" s="61"/>
      <c r="D349" s="61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5.75" customHeight="1">
      <c r="A350" s="48"/>
      <c r="B350" s="48"/>
      <c r="C350" s="61"/>
      <c r="D350" s="61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5.75" customHeight="1">
      <c r="A351" s="48"/>
      <c r="B351" s="48"/>
      <c r="C351" s="61"/>
      <c r="D351" s="61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5.75" customHeight="1">
      <c r="A352" s="48"/>
      <c r="B352" s="48"/>
      <c r="C352" s="61"/>
      <c r="D352" s="61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5.75" customHeight="1">
      <c r="A353" s="48"/>
      <c r="B353" s="48"/>
      <c r="C353" s="61"/>
      <c r="D353" s="61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5.75" customHeight="1">
      <c r="A354" s="48"/>
      <c r="B354" s="48"/>
      <c r="C354" s="61"/>
      <c r="D354" s="61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5.75" customHeight="1">
      <c r="A355" s="48"/>
      <c r="B355" s="48"/>
      <c r="C355" s="61"/>
      <c r="D355" s="61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5.75" customHeight="1">
      <c r="A356" s="48"/>
      <c r="B356" s="48"/>
      <c r="C356" s="61"/>
      <c r="D356" s="61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5.75" customHeight="1">
      <c r="A357" s="48"/>
      <c r="B357" s="48"/>
      <c r="C357" s="61"/>
      <c r="D357" s="61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5.75" customHeight="1">
      <c r="A358" s="48"/>
      <c r="B358" s="48"/>
      <c r="C358" s="61"/>
      <c r="D358" s="61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5.75" customHeight="1">
      <c r="A359" s="48"/>
      <c r="B359" s="48"/>
      <c r="C359" s="61"/>
      <c r="D359" s="61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5.75" customHeight="1">
      <c r="A360" s="48"/>
      <c r="B360" s="48"/>
      <c r="C360" s="61"/>
      <c r="D360" s="61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5.75" customHeight="1">
      <c r="A361" s="48"/>
      <c r="B361" s="48"/>
      <c r="C361" s="61"/>
      <c r="D361" s="61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5.75" customHeight="1">
      <c r="A362" s="48"/>
      <c r="B362" s="48"/>
      <c r="C362" s="61"/>
      <c r="D362" s="61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5.75" customHeight="1">
      <c r="A363" s="48"/>
      <c r="B363" s="48"/>
      <c r="C363" s="61"/>
      <c r="D363" s="61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5.75" customHeight="1">
      <c r="A364" s="48"/>
      <c r="B364" s="48"/>
      <c r="C364" s="61"/>
      <c r="D364" s="61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5.75" customHeight="1">
      <c r="A365" s="48"/>
      <c r="B365" s="48"/>
      <c r="C365" s="61"/>
      <c r="D365" s="61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5.75" customHeight="1">
      <c r="A366" s="48"/>
      <c r="B366" s="48"/>
      <c r="C366" s="61"/>
      <c r="D366" s="61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5.75" customHeight="1">
      <c r="A367" s="48"/>
      <c r="B367" s="48"/>
      <c r="C367" s="61"/>
      <c r="D367" s="61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5.75" customHeight="1">
      <c r="A368" s="48"/>
      <c r="B368" s="48"/>
      <c r="C368" s="61"/>
      <c r="D368" s="61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5.75" customHeight="1">
      <c r="A369" s="48"/>
      <c r="B369" s="48"/>
      <c r="C369" s="61"/>
      <c r="D369" s="61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5.75" customHeight="1">
      <c r="A370" s="48"/>
      <c r="B370" s="48"/>
      <c r="C370" s="61"/>
      <c r="D370" s="61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5.75" customHeight="1">
      <c r="A371" s="48"/>
      <c r="B371" s="48"/>
      <c r="C371" s="61"/>
      <c r="D371" s="61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5.75" customHeight="1">
      <c r="A372" s="48"/>
      <c r="B372" s="48"/>
      <c r="C372" s="61"/>
      <c r="D372" s="61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5.75" customHeight="1">
      <c r="A373" s="48"/>
      <c r="B373" s="48"/>
      <c r="C373" s="61"/>
      <c r="D373" s="61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5.75" customHeight="1">
      <c r="A374" s="48"/>
      <c r="B374" s="48"/>
      <c r="C374" s="61"/>
      <c r="D374" s="61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5.75" customHeight="1">
      <c r="A375" s="48"/>
      <c r="B375" s="48"/>
      <c r="C375" s="61"/>
      <c r="D375" s="61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5.75" customHeight="1">
      <c r="A376" s="48"/>
      <c r="B376" s="48"/>
      <c r="C376" s="61"/>
      <c r="D376" s="61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5.75" customHeight="1">
      <c r="A377" s="48"/>
      <c r="B377" s="48"/>
      <c r="C377" s="61"/>
      <c r="D377" s="61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5.75" customHeight="1">
      <c r="A378" s="48"/>
      <c r="B378" s="48"/>
      <c r="C378" s="61"/>
      <c r="D378" s="61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5.75" customHeight="1">
      <c r="A379" s="48"/>
      <c r="B379" s="48"/>
      <c r="C379" s="61"/>
      <c r="D379" s="61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5.75" customHeight="1">
      <c r="A380" s="48"/>
      <c r="B380" s="48"/>
      <c r="C380" s="61"/>
      <c r="D380" s="61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5.75" customHeight="1">
      <c r="A381" s="48"/>
      <c r="B381" s="48"/>
      <c r="C381" s="61"/>
      <c r="D381" s="61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5.75" customHeight="1">
      <c r="A382" s="48"/>
      <c r="B382" s="48"/>
      <c r="C382" s="61"/>
      <c r="D382" s="61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5.75" customHeight="1">
      <c r="A383" s="48"/>
      <c r="B383" s="48"/>
      <c r="C383" s="61"/>
      <c r="D383" s="61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5.75" customHeight="1">
      <c r="A384" s="48"/>
      <c r="B384" s="48"/>
      <c r="C384" s="61"/>
      <c r="D384" s="61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5.75" customHeight="1">
      <c r="A385" s="48"/>
      <c r="B385" s="48"/>
      <c r="C385" s="61"/>
      <c r="D385" s="61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5.75" customHeight="1">
      <c r="A386" s="48"/>
      <c r="B386" s="48"/>
      <c r="C386" s="61"/>
      <c r="D386" s="61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5.75" customHeight="1">
      <c r="A387" s="48"/>
      <c r="B387" s="48"/>
      <c r="C387" s="61"/>
      <c r="D387" s="61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5.75" customHeight="1">
      <c r="A388" s="48"/>
      <c r="B388" s="48"/>
      <c r="C388" s="61"/>
      <c r="D388" s="61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5.75" customHeight="1">
      <c r="A389" s="48"/>
      <c r="B389" s="48"/>
      <c r="C389" s="61"/>
      <c r="D389" s="61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5.75" customHeight="1">
      <c r="A390" s="48"/>
      <c r="B390" s="48"/>
      <c r="C390" s="61"/>
      <c r="D390" s="61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5.75" customHeight="1">
      <c r="A391" s="48"/>
      <c r="B391" s="48"/>
      <c r="C391" s="61"/>
      <c r="D391" s="61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5.75" customHeight="1">
      <c r="A392" s="48"/>
      <c r="B392" s="48"/>
      <c r="C392" s="61"/>
      <c r="D392" s="61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5.75" customHeight="1">
      <c r="A393" s="48"/>
      <c r="B393" s="48"/>
      <c r="C393" s="61"/>
      <c r="D393" s="61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5.75" customHeight="1">
      <c r="A394" s="48"/>
      <c r="B394" s="48"/>
      <c r="C394" s="61"/>
      <c r="D394" s="61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5.75" customHeight="1">
      <c r="A395" s="48"/>
      <c r="B395" s="48"/>
      <c r="C395" s="61"/>
      <c r="D395" s="61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5.75" customHeight="1">
      <c r="A396" s="48"/>
      <c r="B396" s="48"/>
      <c r="C396" s="61"/>
      <c r="D396" s="61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5.75" customHeight="1">
      <c r="A397" s="48"/>
      <c r="B397" s="48"/>
      <c r="C397" s="61"/>
      <c r="D397" s="61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5.75" customHeight="1">
      <c r="A398" s="48"/>
      <c r="B398" s="48"/>
      <c r="C398" s="61"/>
      <c r="D398" s="61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5.75" customHeight="1">
      <c r="A399" s="48"/>
      <c r="B399" s="48"/>
      <c r="C399" s="61"/>
      <c r="D399" s="61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5.75" customHeight="1">
      <c r="A400" s="48"/>
      <c r="B400" s="48"/>
      <c r="C400" s="61"/>
      <c r="D400" s="61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5.75" customHeight="1">
      <c r="A401" s="48"/>
      <c r="B401" s="48"/>
      <c r="C401" s="61"/>
      <c r="D401" s="61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5.75" customHeight="1">
      <c r="A402" s="48"/>
      <c r="B402" s="48"/>
      <c r="C402" s="61"/>
      <c r="D402" s="61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5.75" customHeight="1">
      <c r="A403" s="48"/>
      <c r="B403" s="48"/>
      <c r="C403" s="61"/>
      <c r="D403" s="61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5.75" customHeight="1">
      <c r="A404" s="48"/>
      <c r="B404" s="48"/>
      <c r="C404" s="61"/>
      <c r="D404" s="61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5.75" customHeight="1">
      <c r="A405" s="48"/>
      <c r="B405" s="48"/>
      <c r="C405" s="61"/>
      <c r="D405" s="61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5.75" customHeight="1">
      <c r="A406" s="48"/>
      <c r="B406" s="48"/>
      <c r="C406" s="61"/>
      <c r="D406" s="61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5.75" customHeight="1">
      <c r="A407" s="48"/>
      <c r="B407" s="48"/>
      <c r="C407" s="61"/>
      <c r="D407" s="61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5.75" customHeight="1">
      <c r="A408" s="48"/>
      <c r="B408" s="48"/>
      <c r="C408" s="61"/>
      <c r="D408" s="61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5.75" customHeight="1">
      <c r="A409" s="48"/>
      <c r="B409" s="48"/>
      <c r="C409" s="61"/>
      <c r="D409" s="61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5.75" customHeight="1">
      <c r="A410" s="48"/>
      <c r="B410" s="48"/>
      <c r="C410" s="61"/>
      <c r="D410" s="61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5.75" customHeight="1">
      <c r="A411" s="48"/>
      <c r="B411" s="48"/>
      <c r="C411" s="61"/>
      <c r="D411" s="61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5.75" customHeight="1">
      <c r="A412" s="48"/>
      <c r="B412" s="48"/>
      <c r="C412" s="61"/>
      <c r="D412" s="61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5.75" customHeight="1">
      <c r="A413" s="48"/>
      <c r="B413" s="48"/>
      <c r="C413" s="61"/>
      <c r="D413" s="61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5.75" customHeight="1">
      <c r="A414" s="48"/>
      <c r="B414" s="48"/>
      <c r="C414" s="61"/>
      <c r="D414" s="61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5.75" customHeight="1">
      <c r="A415" s="48"/>
      <c r="B415" s="48"/>
      <c r="C415" s="61"/>
      <c r="D415" s="61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5.75" customHeight="1">
      <c r="A416" s="48"/>
      <c r="B416" s="48"/>
      <c r="C416" s="61"/>
      <c r="D416" s="61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5.75" customHeight="1">
      <c r="A417" s="48"/>
      <c r="B417" s="48"/>
      <c r="C417" s="61"/>
      <c r="D417" s="61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5.75" customHeight="1">
      <c r="A418" s="48"/>
      <c r="B418" s="48"/>
      <c r="C418" s="61"/>
      <c r="D418" s="61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5.75" customHeight="1">
      <c r="A419" s="48"/>
      <c r="B419" s="48"/>
      <c r="C419" s="61"/>
      <c r="D419" s="61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5.75" customHeight="1">
      <c r="A420" s="48"/>
      <c r="B420" s="48"/>
      <c r="C420" s="61"/>
      <c r="D420" s="61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5.75" customHeight="1">
      <c r="A421" s="48"/>
      <c r="B421" s="48"/>
      <c r="C421" s="61"/>
      <c r="D421" s="61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5.75" customHeight="1">
      <c r="A422" s="48"/>
      <c r="B422" s="48"/>
      <c r="C422" s="61"/>
      <c r="D422" s="61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5.75" customHeight="1">
      <c r="A423" s="48"/>
      <c r="B423" s="48"/>
      <c r="C423" s="61"/>
      <c r="D423" s="61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5.75" customHeight="1">
      <c r="A424" s="48"/>
      <c r="B424" s="48"/>
      <c r="C424" s="61"/>
      <c r="D424" s="61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5.75" customHeight="1">
      <c r="A425" s="48"/>
      <c r="B425" s="48"/>
      <c r="C425" s="61"/>
      <c r="D425" s="61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5.75" customHeight="1">
      <c r="A426" s="48"/>
      <c r="B426" s="48"/>
      <c r="C426" s="61"/>
      <c r="D426" s="61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5.75" customHeight="1">
      <c r="A427" s="48"/>
      <c r="B427" s="48"/>
      <c r="C427" s="61"/>
      <c r="D427" s="61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5.75" customHeight="1">
      <c r="A428" s="48"/>
      <c r="B428" s="48"/>
      <c r="C428" s="61"/>
      <c r="D428" s="61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5.75" customHeight="1">
      <c r="A429" s="48"/>
      <c r="B429" s="48"/>
      <c r="C429" s="61"/>
      <c r="D429" s="61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5.75" customHeight="1">
      <c r="A430" s="48"/>
      <c r="B430" s="48"/>
      <c r="C430" s="61"/>
      <c r="D430" s="61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5.75" customHeight="1">
      <c r="A431" s="48"/>
      <c r="B431" s="48"/>
      <c r="C431" s="61"/>
      <c r="D431" s="61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5.75" customHeight="1">
      <c r="A432" s="48"/>
      <c r="B432" s="48"/>
      <c r="C432" s="61"/>
      <c r="D432" s="61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5.75" customHeight="1">
      <c r="A433" s="48"/>
      <c r="B433" s="48"/>
      <c r="C433" s="61"/>
      <c r="D433" s="61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5.75" customHeight="1">
      <c r="A434" s="48"/>
      <c r="B434" s="48"/>
      <c r="C434" s="61"/>
      <c r="D434" s="61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5.75" customHeight="1">
      <c r="A435" s="48"/>
      <c r="B435" s="48"/>
      <c r="C435" s="61"/>
      <c r="D435" s="61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5.75" customHeight="1">
      <c r="A436" s="48"/>
      <c r="B436" s="48"/>
      <c r="C436" s="61"/>
      <c r="D436" s="61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5.75" customHeight="1">
      <c r="A437" s="48"/>
      <c r="B437" s="48"/>
      <c r="C437" s="61"/>
      <c r="D437" s="61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5.75" customHeight="1">
      <c r="A438" s="48"/>
      <c r="B438" s="48"/>
      <c r="C438" s="61"/>
      <c r="D438" s="61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5.75" customHeight="1">
      <c r="A439" s="48"/>
      <c r="B439" s="48"/>
      <c r="C439" s="61"/>
      <c r="D439" s="61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5.75" customHeight="1">
      <c r="A440" s="48"/>
      <c r="B440" s="48"/>
      <c r="C440" s="61"/>
      <c r="D440" s="61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5.75" customHeight="1">
      <c r="A441" s="48"/>
      <c r="B441" s="48"/>
      <c r="C441" s="61"/>
      <c r="D441" s="61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5.75" customHeight="1">
      <c r="A442" s="48"/>
      <c r="B442" s="48"/>
      <c r="C442" s="61"/>
      <c r="D442" s="61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5.75" customHeight="1">
      <c r="A443" s="48"/>
      <c r="B443" s="48"/>
      <c r="C443" s="61"/>
      <c r="D443" s="61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5.75" customHeight="1">
      <c r="A444" s="48"/>
      <c r="B444" s="48"/>
      <c r="C444" s="61"/>
      <c r="D444" s="61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5.75" customHeight="1">
      <c r="A445" s="48"/>
      <c r="B445" s="48"/>
      <c r="C445" s="61"/>
      <c r="D445" s="61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5.75" customHeight="1">
      <c r="A446" s="48"/>
      <c r="B446" s="48"/>
      <c r="C446" s="61"/>
      <c r="D446" s="61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5.75" customHeight="1">
      <c r="A447" s="48"/>
      <c r="B447" s="48"/>
      <c r="C447" s="61"/>
      <c r="D447" s="61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5.75" customHeight="1">
      <c r="A448" s="48"/>
      <c r="B448" s="48"/>
      <c r="C448" s="61"/>
      <c r="D448" s="61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5.75" customHeight="1">
      <c r="A449" s="48"/>
      <c r="B449" s="48"/>
      <c r="C449" s="61"/>
      <c r="D449" s="61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5.75" customHeight="1">
      <c r="A450" s="48"/>
      <c r="B450" s="48"/>
      <c r="C450" s="61"/>
      <c r="D450" s="61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5.75" customHeight="1">
      <c r="A451" s="48"/>
      <c r="B451" s="48"/>
      <c r="C451" s="61"/>
      <c r="D451" s="61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5.75" customHeight="1">
      <c r="A452" s="48"/>
      <c r="B452" s="48"/>
      <c r="C452" s="61"/>
      <c r="D452" s="61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5.75" customHeight="1">
      <c r="A453" s="48"/>
      <c r="B453" s="48"/>
      <c r="C453" s="61"/>
      <c r="D453" s="61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5.75" customHeight="1">
      <c r="A454" s="48"/>
      <c r="B454" s="48"/>
      <c r="C454" s="61"/>
      <c r="D454" s="61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5.75" customHeight="1">
      <c r="A455" s="48"/>
      <c r="B455" s="48"/>
      <c r="C455" s="61"/>
      <c r="D455" s="61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5.75" customHeight="1">
      <c r="A456" s="48"/>
      <c r="B456" s="48"/>
      <c r="C456" s="61"/>
      <c r="D456" s="61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5.75" customHeight="1">
      <c r="A457" s="48"/>
      <c r="B457" s="48"/>
      <c r="C457" s="61"/>
      <c r="D457" s="61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5.75" customHeight="1">
      <c r="A458" s="48"/>
      <c r="B458" s="48"/>
      <c r="C458" s="61"/>
      <c r="D458" s="61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5.75" customHeight="1">
      <c r="A459" s="48"/>
      <c r="B459" s="48"/>
      <c r="C459" s="61"/>
      <c r="D459" s="61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5.75" customHeight="1">
      <c r="A460" s="48"/>
      <c r="B460" s="48"/>
      <c r="C460" s="61"/>
      <c r="D460" s="61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5.75" customHeight="1">
      <c r="A461" s="48"/>
      <c r="B461" s="48"/>
      <c r="C461" s="61"/>
      <c r="D461" s="61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5.75" customHeight="1">
      <c r="A462" s="48"/>
      <c r="B462" s="48"/>
      <c r="C462" s="61"/>
      <c r="D462" s="61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5.75" customHeight="1">
      <c r="A463" s="48"/>
      <c r="B463" s="48"/>
      <c r="C463" s="61"/>
      <c r="D463" s="61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5.75" customHeight="1">
      <c r="A464" s="48"/>
      <c r="B464" s="48"/>
      <c r="C464" s="61"/>
      <c r="D464" s="61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5.75" customHeight="1">
      <c r="A465" s="48"/>
      <c r="B465" s="48"/>
      <c r="C465" s="61"/>
      <c r="D465" s="61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5.75" customHeight="1">
      <c r="A466" s="48"/>
      <c r="B466" s="48"/>
      <c r="C466" s="61"/>
      <c r="D466" s="61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5.75" customHeight="1">
      <c r="A467" s="48"/>
      <c r="B467" s="48"/>
      <c r="C467" s="61"/>
      <c r="D467" s="61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5.75" customHeight="1">
      <c r="A468" s="48"/>
      <c r="B468" s="48"/>
      <c r="C468" s="61"/>
      <c r="D468" s="61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5.75" customHeight="1">
      <c r="A469" s="48"/>
      <c r="B469" s="48"/>
      <c r="C469" s="61"/>
      <c r="D469" s="61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5.75" customHeight="1">
      <c r="A470" s="48"/>
      <c r="B470" s="48"/>
      <c r="C470" s="61"/>
      <c r="D470" s="61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5.75" customHeight="1">
      <c r="A471" s="48"/>
      <c r="B471" s="48"/>
      <c r="C471" s="61"/>
      <c r="D471" s="61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5.75" customHeight="1">
      <c r="A472" s="48"/>
      <c r="B472" s="48"/>
      <c r="C472" s="61"/>
      <c r="D472" s="61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5.75" customHeight="1">
      <c r="A473" s="48"/>
      <c r="B473" s="48"/>
      <c r="C473" s="61"/>
      <c r="D473" s="61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5.75" customHeight="1">
      <c r="A474" s="48"/>
      <c r="B474" s="48"/>
      <c r="C474" s="61"/>
      <c r="D474" s="61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5.75" customHeight="1">
      <c r="A475" s="48"/>
      <c r="B475" s="48"/>
      <c r="C475" s="61"/>
      <c r="D475" s="61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5.75" customHeight="1">
      <c r="A476" s="48"/>
      <c r="B476" s="48"/>
      <c r="C476" s="61"/>
      <c r="D476" s="61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5.75" customHeight="1">
      <c r="A477" s="48"/>
      <c r="B477" s="48"/>
      <c r="C477" s="61"/>
      <c r="D477" s="61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5.75" customHeight="1">
      <c r="A478" s="48"/>
      <c r="B478" s="48"/>
      <c r="C478" s="61"/>
      <c r="D478" s="61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5.75" customHeight="1">
      <c r="A479" s="48"/>
      <c r="B479" s="48"/>
      <c r="C479" s="61"/>
      <c r="D479" s="61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5.75" customHeight="1">
      <c r="A480" s="48"/>
      <c r="B480" s="48"/>
      <c r="C480" s="61"/>
      <c r="D480" s="61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5.75" customHeight="1">
      <c r="A481" s="48"/>
      <c r="B481" s="48"/>
      <c r="C481" s="61"/>
      <c r="D481" s="61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5.75" customHeight="1">
      <c r="A482" s="48"/>
      <c r="B482" s="48"/>
      <c r="C482" s="61"/>
      <c r="D482" s="61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5.75" customHeight="1">
      <c r="A483" s="48"/>
      <c r="B483" s="48"/>
      <c r="C483" s="61"/>
      <c r="D483" s="61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5.75" customHeight="1">
      <c r="A484" s="48"/>
      <c r="B484" s="48"/>
      <c r="C484" s="61"/>
      <c r="D484" s="61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5.75" customHeight="1">
      <c r="A485" s="48"/>
      <c r="B485" s="48"/>
      <c r="C485" s="61"/>
      <c r="D485" s="61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5.75" customHeight="1">
      <c r="A486" s="48"/>
      <c r="B486" s="48"/>
      <c r="C486" s="61"/>
      <c r="D486" s="61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5.75" customHeight="1">
      <c r="A487" s="48"/>
      <c r="B487" s="48"/>
      <c r="C487" s="61"/>
      <c r="D487" s="61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5.75" customHeight="1">
      <c r="A488" s="48"/>
      <c r="B488" s="48"/>
      <c r="C488" s="61"/>
      <c r="D488" s="61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5.75" customHeight="1">
      <c r="A489" s="48"/>
      <c r="B489" s="48"/>
      <c r="C489" s="61"/>
      <c r="D489" s="61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5.75" customHeight="1">
      <c r="A490" s="48"/>
      <c r="B490" s="48"/>
      <c r="C490" s="61"/>
      <c r="D490" s="61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5.75" customHeight="1">
      <c r="A491" s="48"/>
      <c r="B491" s="48"/>
      <c r="C491" s="61"/>
      <c r="D491" s="61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5.75" customHeight="1">
      <c r="A492" s="48"/>
      <c r="B492" s="48"/>
      <c r="C492" s="61"/>
      <c r="D492" s="61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5.75" customHeight="1">
      <c r="A493" s="48"/>
      <c r="B493" s="48"/>
      <c r="C493" s="61"/>
      <c r="D493" s="61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5.75" customHeight="1">
      <c r="A494" s="48"/>
      <c r="B494" s="48"/>
      <c r="C494" s="61"/>
      <c r="D494" s="61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5.75" customHeight="1">
      <c r="A495" s="48"/>
      <c r="B495" s="48"/>
      <c r="C495" s="61"/>
      <c r="D495" s="61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5.75" customHeight="1">
      <c r="A496" s="48"/>
      <c r="B496" s="48"/>
      <c r="C496" s="61"/>
      <c r="D496" s="61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5.75" customHeight="1">
      <c r="A497" s="48"/>
      <c r="B497" s="48"/>
      <c r="C497" s="61"/>
      <c r="D497" s="61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5.75" customHeight="1">
      <c r="A498" s="48"/>
      <c r="B498" s="48"/>
      <c r="C498" s="61"/>
      <c r="D498" s="61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5.75" customHeight="1">
      <c r="A499" s="48"/>
      <c r="B499" s="48"/>
      <c r="C499" s="61"/>
      <c r="D499" s="61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5.75" customHeight="1">
      <c r="A500" s="48"/>
      <c r="B500" s="48"/>
      <c r="C500" s="61"/>
      <c r="D500" s="61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5.75" customHeight="1">
      <c r="A501" s="48"/>
      <c r="B501" s="48"/>
      <c r="C501" s="61"/>
      <c r="D501" s="61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5.75" customHeight="1">
      <c r="A502" s="48"/>
      <c r="B502" s="48"/>
      <c r="C502" s="61"/>
      <c r="D502" s="61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5.75" customHeight="1">
      <c r="A503" s="48"/>
      <c r="B503" s="48"/>
      <c r="C503" s="61"/>
      <c r="D503" s="61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5.75" customHeight="1">
      <c r="A504" s="48"/>
      <c r="B504" s="48"/>
      <c r="C504" s="61"/>
      <c r="D504" s="61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5.75" customHeight="1">
      <c r="A505" s="48"/>
      <c r="B505" s="48"/>
      <c r="C505" s="61"/>
      <c r="D505" s="61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5.75" customHeight="1">
      <c r="A506" s="48"/>
      <c r="B506" s="48"/>
      <c r="C506" s="61"/>
      <c r="D506" s="61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5.75" customHeight="1">
      <c r="A507" s="48"/>
      <c r="B507" s="48"/>
      <c r="C507" s="61"/>
      <c r="D507" s="61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5.75" customHeight="1">
      <c r="A508" s="48"/>
      <c r="B508" s="48"/>
      <c r="C508" s="61"/>
      <c r="D508" s="61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5.75" customHeight="1">
      <c r="A509" s="48"/>
      <c r="B509" s="48"/>
      <c r="C509" s="61"/>
      <c r="D509" s="61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5.75" customHeight="1">
      <c r="A510" s="48"/>
      <c r="B510" s="48"/>
      <c r="C510" s="61"/>
      <c r="D510" s="61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5.75" customHeight="1">
      <c r="A511" s="48"/>
      <c r="B511" s="48"/>
      <c r="C511" s="61"/>
      <c r="D511" s="61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5.75" customHeight="1">
      <c r="A512" s="48"/>
      <c r="B512" s="48"/>
      <c r="C512" s="61"/>
      <c r="D512" s="61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5.75" customHeight="1">
      <c r="A513" s="48"/>
      <c r="B513" s="48"/>
      <c r="C513" s="61"/>
      <c r="D513" s="61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5.75" customHeight="1">
      <c r="A514" s="48"/>
      <c r="B514" s="48"/>
      <c r="C514" s="61"/>
      <c r="D514" s="61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5.75" customHeight="1">
      <c r="A515" s="48"/>
      <c r="B515" s="48"/>
      <c r="C515" s="61"/>
      <c r="D515" s="61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5.75" customHeight="1">
      <c r="A516" s="48"/>
      <c r="B516" s="48"/>
      <c r="C516" s="61"/>
      <c r="D516" s="61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5.75" customHeight="1">
      <c r="A517" s="48"/>
      <c r="B517" s="48"/>
      <c r="C517" s="61"/>
      <c r="D517" s="61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5.75" customHeight="1">
      <c r="A518" s="48"/>
      <c r="B518" s="48"/>
      <c r="C518" s="61"/>
      <c r="D518" s="61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5.75" customHeight="1">
      <c r="A519" s="48"/>
      <c r="B519" s="48"/>
      <c r="C519" s="61"/>
      <c r="D519" s="61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5.75" customHeight="1">
      <c r="A520" s="48"/>
      <c r="B520" s="48"/>
      <c r="C520" s="61"/>
      <c r="D520" s="61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5.75" customHeight="1">
      <c r="A521" s="48"/>
      <c r="B521" s="48"/>
      <c r="C521" s="61"/>
      <c r="D521" s="61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5.75" customHeight="1">
      <c r="A522" s="48"/>
      <c r="B522" s="48"/>
      <c r="C522" s="61"/>
      <c r="D522" s="61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5.75" customHeight="1">
      <c r="A523" s="48"/>
      <c r="B523" s="48"/>
      <c r="C523" s="61"/>
      <c r="D523" s="61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5.75" customHeight="1">
      <c r="A524" s="48"/>
      <c r="B524" s="48"/>
      <c r="C524" s="61"/>
      <c r="D524" s="61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5.75" customHeight="1">
      <c r="A525" s="48"/>
      <c r="B525" s="48"/>
      <c r="C525" s="61"/>
      <c r="D525" s="61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5.75" customHeight="1">
      <c r="A526" s="48"/>
      <c r="B526" s="48"/>
      <c r="C526" s="61"/>
      <c r="D526" s="61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5.75" customHeight="1">
      <c r="A527" s="48"/>
      <c r="B527" s="48"/>
      <c r="C527" s="61"/>
      <c r="D527" s="61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5.75" customHeight="1">
      <c r="A528" s="48"/>
      <c r="B528" s="48"/>
      <c r="C528" s="61"/>
      <c r="D528" s="61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5.75" customHeight="1">
      <c r="A529" s="48"/>
      <c r="B529" s="48"/>
      <c r="C529" s="61"/>
      <c r="D529" s="61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5.75" customHeight="1">
      <c r="A530" s="48"/>
      <c r="B530" s="48"/>
      <c r="C530" s="61"/>
      <c r="D530" s="61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5.75" customHeight="1">
      <c r="A531" s="48"/>
      <c r="B531" s="48"/>
      <c r="C531" s="61"/>
      <c r="D531" s="61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5.75" customHeight="1">
      <c r="A532" s="48"/>
      <c r="B532" s="48"/>
      <c r="C532" s="61"/>
      <c r="D532" s="61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5.75" customHeight="1">
      <c r="A533" s="48"/>
      <c r="B533" s="48"/>
      <c r="C533" s="61"/>
      <c r="D533" s="61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5.75" customHeight="1">
      <c r="A534" s="48"/>
      <c r="B534" s="48"/>
      <c r="C534" s="61"/>
      <c r="D534" s="61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5.75" customHeight="1">
      <c r="A535" s="48"/>
      <c r="B535" s="48"/>
      <c r="C535" s="61"/>
      <c r="D535" s="61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5.75" customHeight="1">
      <c r="A536" s="48"/>
      <c r="B536" s="48"/>
      <c r="C536" s="61"/>
      <c r="D536" s="61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5.75" customHeight="1">
      <c r="A537" s="48"/>
      <c r="B537" s="48"/>
      <c r="C537" s="61"/>
      <c r="D537" s="61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5.75" customHeight="1">
      <c r="A538" s="48"/>
      <c r="B538" s="48"/>
      <c r="C538" s="61"/>
      <c r="D538" s="61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5.75" customHeight="1">
      <c r="A539" s="48"/>
      <c r="B539" s="48"/>
      <c r="C539" s="61"/>
      <c r="D539" s="61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5.75" customHeight="1">
      <c r="A540" s="48"/>
      <c r="B540" s="48"/>
      <c r="C540" s="61"/>
      <c r="D540" s="61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5.75" customHeight="1">
      <c r="A541" s="48"/>
      <c r="B541" s="48"/>
      <c r="C541" s="61"/>
      <c r="D541" s="61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5.75" customHeight="1">
      <c r="A542" s="48"/>
      <c r="B542" s="48"/>
      <c r="C542" s="61"/>
      <c r="D542" s="61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5.75" customHeight="1">
      <c r="A543" s="48"/>
      <c r="B543" s="48"/>
      <c r="C543" s="61"/>
      <c r="D543" s="61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5.75" customHeight="1">
      <c r="A544" s="48"/>
      <c r="B544" s="48"/>
      <c r="C544" s="61"/>
      <c r="D544" s="61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5.75" customHeight="1">
      <c r="A545" s="48"/>
      <c r="B545" s="48"/>
      <c r="C545" s="61"/>
      <c r="D545" s="61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5.75" customHeight="1">
      <c r="A546" s="48"/>
      <c r="B546" s="48"/>
      <c r="C546" s="61"/>
      <c r="D546" s="61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5.75" customHeight="1">
      <c r="A547" s="48"/>
      <c r="B547" s="48"/>
      <c r="C547" s="61"/>
      <c r="D547" s="61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5.75" customHeight="1">
      <c r="A548" s="48"/>
      <c r="B548" s="48"/>
      <c r="C548" s="61"/>
      <c r="D548" s="61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5.75" customHeight="1">
      <c r="A549" s="48"/>
      <c r="B549" s="48"/>
      <c r="C549" s="61"/>
      <c r="D549" s="61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5.75" customHeight="1">
      <c r="A550" s="48"/>
      <c r="B550" s="48"/>
      <c r="C550" s="61"/>
      <c r="D550" s="61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5.75" customHeight="1">
      <c r="A551" s="48"/>
      <c r="B551" s="48"/>
      <c r="C551" s="61"/>
      <c r="D551" s="61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5.75" customHeight="1">
      <c r="A552" s="48"/>
      <c r="B552" s="48"/>
      <c r="C552" s="61"/>
      <c r="D552" s="61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5.75" customHeight="1">
      <c r="A553" s="48"/>
      <c r="B553" s="48"/>
      <c r="C553" s="61"/>
      <c r="D553" s="61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5.75" customHeight="1">
      <c r="A554" s="48"/>
      <c r="B554" s="48"/>
      <c r="C554" s="61"/>
      <c r="D554" s="61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5.75" customHeight="1">
      <c r="A555" s="48"/>
      <c r="B555" s="48"/>
      <c r="C555" s="61"/>
      <c r="D555" s="61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5.75" customHeight="1">
      <c r="A556" s="48"/>
      <c r="B556" s="48"/>
      <c r="C556" s="61"/>
      <c r="D556" s="61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5.75" customHeight="1">
      <c r="A557" s="48"/>
      <c r="B557" s="48"/>
      <c r="C557" s="61"/>
      <c r="D557" s="61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5.75" customHeight="1">
      <c r="A558" s="48"/>
      <c r="B558" s="48"/>
      <c r="C558" s="61"/>
      <c r="D558" s="61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5.75" customHeight="1">
      <c r="A559" s="48"/>
      <c r="B559" s="48"/>
      <c r="C559" s="61"/>
      <c r="D559" s="61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5.75" customHeight="1">
      <c r="A560" s="48"/>
      <c r="B560" s="48"/>
      <c r="C560" s="61"/>
      <c r="D560" s="61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5.75" customHeight="1">
      <c r="A561" s="48"/>
      <c r="B561" s="48"/>
      <c r="C561" s="61"/>
      <c r="D561" s="61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5.75" customHeight="1">
      <c r="A562" s="48"/>
      <c r="B562" s="48"/>
      <c r="C562" s="61"/>
      <c r="D562" s="61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5.75" customHeight="1">
      <c r="A563" s="48"/>
      <c r="B563" s="48"/>
      <c r="C563" s="61"/>
      <c r="D563" s="61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5.75" customHeight="1">
      <c r="A564" s="48"/>
      <c r="B564" s="48"/>
      <c r="C564" s="61"/>
      <c r="D564" s="61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5.75" customHeight="1">
      <c r="A565" s="48"/>
      <c r="B565" s="48"/>
      <c r="C565" s="61"/>
      <c r="D565" s="61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5.75" customHeight="1">
      <c r="A566" s="48"/>
      <c r="B566" s="48"/>
      <c r="C566" s="61"/>
      <c r="D566" s="61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5.75" customHeight="1">
      <c r="A567" s="48"/>
      <c r="B567" s="48"/>
      <c r="C567" s="61"/>
      <c r="D567" s="61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5.75" customHeight="1">
      <c r="A568" s="48"/>
      <c r="B568" s="48"/>
      <c r="C568" s="61"/>
      <c r="D568" s="61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5.75" customHeight="1">
      <c r="A569" s="48"/>
      <c r="B569" s="48"/>
      <c r="C569" s="61"/>
      <c r="D569" s="61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5.75" customHeight="1">
      <c r="A570" s="48"/>
      <c r="B570" s="48"/>
      <c r="C570" s="61"/>
      <c r="D570" s="61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5.75" customHeight="1">
      <c r="A571" s="48"/>
      <c r="B571" s="48"/>
      <c r="C571" s="61"/>
      <c r="D571" s="61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5.75" customHeight="1">
      <c r="A572" s="48"/>
      <c r="B572" s="48"/>
      <c r="C572" s="61"/>
      <c r="D572" s="61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5.75" customHeight="1">
      <c r="A573" s="48"/>
      <c r="B573" s="48"/>
      <c r="C573" s="61"/>
      <c r="D573" s="61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5.75" customHeight="1">
      <c r="A574" s="48"/>
      <c r="B574" s="48"/>
      <c r="C574" s="61"/>
      <c r="D574" s="61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5.75" customHeight="1">
      <c r="A575" s="48"/>
      <c r="B575" s="48"/>
      <c r="C575" s="61"/>
      <c r="D575" s="61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5.75" customHeight="1">
      <c r="A576" s="48"/>
      <c r="B576" s="48"/>
      <c r="C576" s="61"/>
      <c r="D576" s="61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5.75" customHeight="1">
      <c r="A577" s="48"/>
      <c r="B577" s="48"/>
      <c r="C577" s="61"/>
      <c r="D577" s="61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5.75" customHeight="1">
      <c r="A578" s="48"/>
      <c r="B578" s="48"/>
      <c r="C578" s="61"/>
      <c r="D578" s="61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5.75" customHeight="1">
      <c r="A579" s="48"/>
      <c r="B579" s="48"/>
      <c r="C579" s="61"/>
      <c r="D579" s="61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5.75" customHeight="1">
      <c r="A580" s="48"/>
      <c r="B580" s="48"/>
      <c r="C580" s="61"/>
      <c r="D580" s="61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5.75" customHeight="1">
      <c r="A581" s="48"/>
      <c r="B581" s="48"/>
      <c r="C581" s="61"/>
      <c r="D581" s="61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5.75" customHeight="1">
      <c r="A582" s="48"/>
      <c r="B582" s="48"/>
      <c r="C582" s="61"/>
      <c r="D582" s="61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5.75" customHeight="1">
      <c r="A583" s="48"/>
      <c r="B583" s="48"/>
      <c r="C583" s="61"/>
      <c r="D583" s="61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5.75" customHeight="1">
      <c r="A584" s="48"/>
      <c r="B584" s="48"/>
      <c r="C584" s="61"/>
      <c r="D584" s="61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5.75" customHeight="1">
      <c r="A585" s="48"/>
      <c r="B585" s="48"/>
      <c r="C585" s="61"/>
      <c r="D585" s="61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5.75" customHeight="1">
      <c r="A586" s="48"/>
      <c r="B586" s="48"/>
      <c r="C586" s="61"/>
      <c r="D586" s="61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5.75" customHeight="1">
      <c r="A587" s="48"/>
      <c r="B587" s="48"/>
      <c r="C587" s="61"/>
      <c r="D587" s="61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5.75" customHeight="1">
      <c r="A588" s="48"/>
      <c r="B588" s="48"/>
      <c r="C588" s="61"/>
      <c r="D588" s="61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5.75" customHeight="1">
      <c r="A589" s="48"/>
      <c r="B589" s="48"/>
      <c r="C589" s="61"/>
      <c r="D589" s="61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5.75" customHeight="1">
      <c r="A590" s="48"/>
      <c r="B590" s="48"/>
      <c r="C590" s="61"/>
      <c r="D590" s="61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5.75" customHeight="1">
      <c r="A591" s="48"/>
      <c r="B591" s="48"/>
      <c r="C591" s="61"/>
      <c r="D591" s="61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5.75" customHeight="1">
      <c r="A592" s="48"/>
      <c r="B592" s="48"/>
      <c r="C592" s="61"/>
      <c r="D592" s="61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5.75" customHeight="1">
      <c r="A593" s="48"/>
      <c r="B593" s="48"/>
      <c r="C593" s="61"/>
      <c r="D593" s="61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5.75" customHeight="1">
      <c r="A594" s="48"/>
      <c r="B594" s="48"/>
      <c r="C594" s="61"/>
      <c r="D594" s="61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5.75" customHeight="1">
      <c r="A595" s="48"/>
      <c r="B595" s="48"/>
      <c r="C595" s="61"/>
      <c r="D595" s="61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5.75" customHeight="1">
      <c r="A596" s="48"/>
      <c r="B596" s="48"/>
      <c r="C596" s="61"/>
      <c r="D596" s="61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5.75" customHeight="1">
      <c r="A597" s="48"/>
      <c r="B597" s="48"/>
      <c r="C597" s="61"/>
      <c r="D597" s="61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5.75" customHeight="1">
      <c r="A598" s="48"/>
      <c r="B598" s="48"/>
      <c r="C598" s="61"/>
      <c r="D598" s="61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5.75" customHeight="1">
      <c r="A599" s="48"/>
      <c r="B599" s="48"/>
      <c r="C599" s="61"/>
      <c r="D599" s="61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5.75" customHeight="1">
      <c r="A600" s="48"/>
      <c r="B600" s="48"/>
      <c r="C600" s="61"/>
      <c r="D600" s="61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5.75" customHeight="1">
      <c r="A601" s="48"/>
      <c r="B601" s="48"/>
      <c r="C601" s="61"/>
      <c r="D601" s="61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5.75" customHeight="1">
      <c r="A602" s="48"/>
      <c r="B602" s="48"/>
      <c r="C602" s="61"/>
      <c r="D602" s="61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5.75" customHeight="1">
      <c r="A603" s="48"/>
      <c r="B603" s="48"/>
      <c r="C603" s="61"/>
      <c r="D603" s="61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5.75" customHeight="1">
      <c r="A604" s="48"/>
      <c r="B604" s="48"/>
      <c r="C604" s="61"/>
      <c r="D604" s="61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5.75" customHeight="1">
      <c r="A605" s="48"/>
      <c r="B605" s="48"/>
      <c r="C605" s="61"/>
      <c r="D605" s="61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5.75" customHeight="1">
      <c r="A606" s="48"/>
      <c r="B606" s="48"/>
      <c r="C606" s="61"/>
      <c r="D606" s="61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5.75" customHeight="1">
      <c r="A607" s="48"/>
      <c r="B607" s="48"/>
      <c r="C607" s="61"/>
      <c r="D607" s="61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5.75" customHeight="1">
      <c r="A608" s="48"/>
      <c r="B608" s="48"/>
      <c r="C608" s="61"/>
      <c r="D608" s="61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5.75" customHeight="1">
      <c r="A609" s="48"/>
      <c r="B609" s="48"/>
      <c r="C609" s="61"/>
      <c r="D609" s="61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5.75" customHeight="1">
      <c r="A610" s="48"/>
      <c r="B610" s="48"/>
      <c r="C610" s="61"/>
      <c r="D610" s="61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5.75" customHeight="1">
      <c r="A611" s="48"/>
      <c r="B611" s="48"/>
      <c r="C611" s="61"/>
      <c r="D611" s="61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5.75" customHeight="1">
      <c r="A612" s="48"/>
      <c r="B612" s="48"/>
      <c r="C612" s="61"/>
      <c r="D612" s="61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5.75" customHeight="1">
      <c r="A613" s="48"/>
      <c r="B613" s="48"/>
      <c r="C613" s="61"/>
      <c r="D613" s="61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5.75" customHeight="1">
      <c r="A614" s="48"/>
      <c r="B614" s="48"/>
      <c r="C614" s="61"/>
      <c r="D614" s="61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5.75" customHeight="1">
      <c r="A615" s="48"/>
      <c r="B615" s="48"/>
      <c r="C615" s="61"/>
      <c r="D615" s="61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5.75" customHeight="1">
      <c r="A616" s="48"/>
      <c r="B616" s="48"/>
      <c r="C616" s="61"/>
      <c r="D616" s="61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5.75" customHeight="1">
      <c r="A617" s="48"/>
      <c r="B617" s="48"/>
      <c r="C617" s="61"/>
      <c r="D617" s="61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5.75" customHeight="1">
      <c r="A618" s="48"/>
      <c r="B618" s="48"/>
      <c r="C618" s="61"/>
      <c r="D618" s="61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5.75" customHeight="1">
      <c r="A619" s="48"/>
      <c r="B619" s="48"/>
      <c r="C619" s="61"/>
      <c r="D619" s="61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5.75" customHeight="1">
      <c r="A620" s="48"/>
      <c r="B620" s="48"/>
      <c r="C620" s="61"/>
      <c r="D620" s="61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5.75" customHeight="1">
      <c r="A621" s="48"/>
      <c r="B621" s="48"/>
      <c r="C621" s="61"/>
      <c r="D621" s="61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5.75" customHeight="1">
      <c r="A622" s="48"/>
      <c r="B622" s="48"/>
      <c r="C622" s="61"/>
      <c r="D622" s="61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5.75" customHeight="1">
      <c r="A623" s="48"/>
      <c r="B623" s="48"/>
      <c r="C623" s="61"/>
      <c r="D623" s="61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5.75" customHeight="1">
      <c r="A624" s="48"/>
      <c r="B624" s="48"/>
      <c r="C624" s="61"/>
      <c r="D624" s="61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5.75" customHeight="1">
      <c r="A625" s="48"/>
      <c r="B625" s="48"/>
      <c r="C625" s="61"/>
      <c r="D625" s="61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5.75" customHeight="1">
      <c r="A626" s="48"/>
      <c r="B626" s="48"/>
      <c r="C626" s="61"/>
      <c r="D626" s="61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5.75" customHeight="1">
      <c r="A627" s="48"/>
      <c r="B627" s="48"/>
      <c r="C627" s="61"/>
      <c r="D627" s="61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5.75" customHeight="1">
      <c r="A628" s="48"/>
      <c r="B628" s="48"/>
      <c r="C628" s="61"/>
      <c r="D628" s="61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5.75" customHeight="1">
      <c r="A629" s="48"/>
      <c r="B629" s="48"/>
      <c r="C629" s="61"/>
      <c r="D629" s="61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5.75" customHeight="1">
      <c r="A630" s="48"/>
      <c r="B630" s="48"/>
      <c r="C630" s="61"/>
      <c r="D630" s="61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5.75" customHeight="1">
      <c r="A631" s="48"/>
      <c r="B631" s="48"/>
      <c r="C631" s="61"/>
      <c r="D631" s="61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5.75" customHeight="1">
      <c r="A632" s="48"/>
      <c r="B632" s="48"/>
      <c r="C632" s="61"/>
      <c r="D632" s="61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5.75" customHeight="1">
      <c r="A633" s="48"/>
      <c r="B633" s="48"/>
      <c r="C633" s="61"/>
      <c r="D633" s="61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5.75" customHeight="1">
      <c r="A634" s="48"/>
      <c r="B634" s="48"/>
      <c r="C634" s="61"/>
      <c r="D634" s="61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5.75" customHeight="1">
      <c r="A635" s="48"/>
      <c r="B635" s="48"/>
      <c r="C635" s="61"/>
      <c r="D635" s="61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5.75" customHeight="1">
      <c r="A636" s="48"/>
      <c r="B636" s="48"/>
      <c r="C636" s="61"/>
      <c r="D636" s="61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5.75" customHeight="1">
      <c r="A637" s="48"/>
      <c r="B637" s="48"/>
      <c r="C637" s="61"/>
      <c r="D637" s="61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5.75" customHeight="1">
      <c r="A638" s="48"/>
      <c r="B638" s="48"/>
      <c r="C638" s="61"/>
      <c r="D638" s="61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5.75" customHeight="1">
      <c r="A639" s="48"/>
      <c r="B639" s="48"/>
      <c r="C639" s="61"/>
      <c r="D639" s="61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5.75" customHeight="1">
      <c r="A640" s="48"/>
      <c r="B640" s="48"/>
      <c r="C640" s="61"/>
      <c r="D640" s="61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5.75" customHeight="1">
      <c r="A641" s="48"/>
      <c r="B641" s="48"/>
      <c r="C641" s="61"/>
      <c r="D641" s="61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5.75" customHeight="1">
      <c r="A642" s="48"/>
      <c r="B642" s="48"/>
      <c r="C642" s="61"/>
      <c r="D642" s="61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5.75" customHeight="1">
      <c r="A643" s="48"/>
      <c r="B643" s="48"/>
      <c r="C643" s="61"/>
      <c r="D643" s="61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5.75" customHeight="1">
      <c r="A644" s="48"/>
      <c r="B644" s="48"/>
      <c r="C644" s="61"/>
      <c r="D644" s="61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5.75" customHeight="1">
      <c r="A645" s="48"/>
      <c r="B645" s="48"/>
      <c r="C645" s="61"/>
      <c r="D645" s="61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5.75" customHeight="1">
      <c r="A646" s="48"/>
      <c r="B646" s="48"/>
      <c r="C646" s="61"/>
      <c r="D646" s="61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5.75" customHeight="1">
      <c r="A647" s="48"/>
      <c r="B647" s="48"/>
      <c r="C647" s="61"/>
      <c r="D647" s="61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5.75" customHeight="1">
      <c r="A648" s="48"/>
      <c r="B648" s="48"/>
      <c r="C648" s="61"/>
      <c r="D648" s="61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5.75" customHeight="1">
      <c r="A649" s="48"/>
      <c r="B649" s="48"/>
      <c r="C649" s="61"/>
      <c r="D649" s="61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5.75" customHeight="1">
      <c r="A650" s="48"/>
      <c r="B650" s="48"/>
      <c r="C650" s="61"/>
      <c r="D650" s="61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5.75" customHeight="1">
      <c r="A651" s="48"/>
      <c r="B651" s="48"/>
      <c r="C651" s="61"/>
      <c r="D651" s="61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5.75" customHeight="1">
      <c r="A652" s="48"/>
      <c r="B652" s="48"/>
      <c r="C652" s="61"/>
      <c r="D652" s="61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5.75" customHeight="1">
      <c r="A653" s="48"/>
      <c r="B653" s="48"/>
      <c r="C653" s="61"/>
      <c r="D653" s="61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5.75" customHeight="1">
      <c r="A654" s="48"/>
      <c r="B654" s="48"/>
      <c r="C654" s="61"/>
      <c r="D654" s="61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5.75" customHeight="1">
      <c r="A655" s="48"/>
      <c r="B655" s="48"/>
      <c r="C655" s="61"/>
      <c r="D655" s="61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5.75" customHeight="1">
      <c r="A656" s="48"/>
      <c r="B656" s="48"/>
      <c r="C656" s="61"/>
      <c r="D656" s="61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5.75" customHeight="1">
      <c r="A657" s="48"/>
      <c r="B657" s="48"/>
      <c r="C657" s="61"/>
      <c r="D657" s="61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5.75" customHeight="1">
      <c r="A658" s="48"/>
      <c r="B658" s="48"/>
      <c r="C658" s="61"/>
      <c r="D658" s="61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5.75" customHeight="1">
      <c r="A659" s="48"/>
      <c r="B659" s="48"/>
      <c r="C659" s="61"/>
      <c r="D659" s="61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5.75" customHeight="1">
      <c r="A660" s="48"/>
      <c r="B660" s="48"/>
      <c r="C660" s="61"/>
      <c r="D660" s="61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5.75" customHeight="1">
      <c r="A661" s="48"/>
      <c r="B661" s="48"/>
      <c r="C661" s="61"/>
      <c r="D661" s="61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5.75" customHeight="1">
      <c r="A662" s="48"/>
      <c r="B662" s="48"/>
      <c r="C662" s="61"/>
      <c r="D662" s="61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5.75" customHeight="1">
      <c r="A663" s="48"/>
      <c r="B663" s="48"/>
      <c r="C663" s="61"/>
      <c r="D663" s="61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5.75" customHeight="1">
      <c r="A664" s="48"/>
      <c r="B664" s="48"/>
      <c r="C664" s="61"/>
      <c r="D664" s="61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5.75" customHeight="1">
      <c r="A665" s="48"/>
      <c r="B665" s="48"/>
      <c r="C665" s="61"/>
      <c r="D665" s="61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5.75" customHeight="1">
      <c r="A666" s="48"/>
      <c r="B666" s="48"/>
      <c r="C666" s="61"/>
      <c r="D666" s="61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5.75" customHeight="1">
      <c r="A667" s="48"/>
      <c r="B667" s="48"/>
      <c r="C667" s="61"/>
      <c r="D667" s="61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5.75" customHeight="1">
      <c r="A668" s="48"/>
      <c r="B668" s="48"/>
      <c r="C668" s="61"/>
      <c r="D668" s="61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5.75" customHeight="1">
      <c r="A669" s="48"/>
      <c r="B669" s="48"/>
      <c r="C669" s="61"/>
      <c r="D669" s="61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5.75" customHeight="1">
      <c r="A670" s="48"/>
      <c r="B670" s="48"/>
      <c r="C670" s="61"/>
      <c r="D670" s="61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5.75" customHeight="1">
      <c r="A671" s="48"/>
      <c r="B671" s="48"/>
      <c r="C671" s="61"/>
      <c r="D671" s="61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5.75" customHeight="1">
      <c r="A672" s="48"/>
      <c r="B672" s="48"/>
      <c r="C672" s="61"/>
      <c r="D672" s="61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5.75" customHeight="1">
      <c r="A673" s="48"/>
      <c r="B673" s="48"/>
      <c r="C673" s="61"/>
      <c r="D673" s="61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5.75" customHeight="1">
      <c r="A674" s="48"/>
      <c r="B674" s="48"/>
      <c r="C674" s="61"/>
      <c r="D674" s="61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5.75" customHeight="1">
      <c r="A675" s="48"/>
      <c r="B675" s="48"/>
      <c r="C675" s="61"/>
      <c r="D675" s="61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5.75" customHeight="1">
      <c r="A676" s="48"/>
      <c r="B676" s="48"/>
      <c r="C676" s="61"/>
      <c r="D676" s="61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5.75" customHeight="1">
      <c r="A677" s="48"/>
      <c r="B677" s="48"/>
      <c r="C677" s="61"/>
      <c r="D677" s="61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5.75" customHeight="1">
      <c r="A678" s="48"/>
      <c r="B678" s="48"/>
      <c r="C678" s="61"/>
      <c r="D678" s="61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5.75" customHeight="1">
      <c r="A679" s="48"/>
      <c r="B679" s="48"/>
      <c r="C679" s="61"/>
      <c r="D679" s="61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5.75" customHeight="1">
      <c r="A680" s="48"/>
      <c r="B680" s="48"/>
      <c r="C680" s="61"/>
      <c r="D680" s="61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5.75" customHeight="1">
      <c r="A681" s="48"/>
      <c r="B681" s="48"/>
      <c r="C681" s="61"/>
      <c r="D681" s="61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5.75" customHeight="1">
      <c r="A682" s="48"/>
      <c r="B682" s="48"/>
      <c r="C682" s="61"/>
      <c r="D682" s="61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5.75" customHeight="1">
      <c r="A683" s="48"/>
      <c r="B683" s="48"/>
      <c r="C683" s="61"/>
      <c r="D683" s="61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5.75" customHeight="1">
      <c r="A684" s="48"/>
      <c r="B684" s="48"/>
      <c r="C684" s="61"/>
      <c r="D684" s="61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5.75" customHeight="1">
      <c r="A685" s="48"/>
      <c r="B685" s="48"/>
      <c r="C685" s="61"/>
      <c r="D685" s="61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5.75" customHeight="1">
      <c r="A686" s="48"/>
      <c r="B686" s="48"/>
      <c r="C686" s="61"/>
      <c r="D686" s="61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5.75" customHeight="1">
      <c r="A687" s="48"/>
      <c r="B687" s="48"/>
      <c r="C687" s="61"/>
      <c r="D687" s="61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5.75" customHeight="1">
      <c r="A688" s="48"/>
      <c r="B688" s="48"/>
      <c r="C688" s="61"/>
      <c r="D688" s="61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5.75" customHeight="1">
      <c r="A689" s="48"/>
      <c r="B689" s="48"/>
      <c r="C689" s="61"/>
      <c r="D689" s="61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5.75" customHeight="1">
      <c r="A690" s="48"/>
      <c r="B690" s="48"/>
      <c r="C690" s="61"/>
      <c r="D690" s="61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5.75" customHeight="1">
      <c r="A691" s="48"/>
      <c r="B691" s="48"/>
      <c r="C691" s="61"/>
      <c r="D691" s="61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5.75" customHeight="1">
      <c r="A692" s="48"/>
      <c r="B692" s="48"/>
      <c r="C692" s="61"/>
      <c r="D692" s="61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5.75" customHeight="1">
      <c r="A693" s="48"/>
      <c r="B693" s="48"/>
      <c r="C693" s="61"/>
      <c r="D693" s="61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5.75" customHeight="1">
      <c r="A694" s="48"/>
      <c r="B694" s="48"/>
      <c r="C694" s="61"/>
      <c r="D694" s="61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5.75" customHeight="1">
      <c r="A695" s="48"/>
      <c r="B695" s="48"/>
      <c r="C695" s="61"/>
      <c r="D695" s="61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5.75" customHeight="1">
      <c r="A696" s="48"/>
      <c r="B696" s="48"/>
      <c r="C696" s="61"/>
      <c r="D696" s="61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5.75" customHeight="1">
      <c r="A697" s="48"/>
      <c r="B697" s="48"/>
      <c r="C697" s="61"/>
      <c r="D697" s="61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5.75" customHeight="1">
      <c r="A698" s="48"/>
      <c r="B698" s="48"/>
      <c r="C698" s="61"/>
      <c r="D698" s="61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5.75" customHeight="1">
      <c r="A699" s="48"/>
      <c r="B699" s="48"/>
      <c r="C699" s="61"/>
      <c r="D699" s="61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5.75" customHeight="1">
      <c r="A700" s="48"/>
      <c r="B700" s="48"/>
      <c r="C700" s="61"/>
      <c r="D700" s="61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5.75" customHeight="1">
      <c r="A701" s="48"/>
      <c r="B701" s="48"/>
      <c r="C701" s="61"/>
      <c r="D701" s="61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5.75" customHeight="1">
      <c r="A702" s="48"/>
      <c r="B702" s="48"/>
      <c r="C702" s="61"/>
      <c r="D702" s="61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5.75" customHeight="1">
      <c r="A703" s="48"/>
      <c r="B703" s="48"/>
      <c r="C703" s="61"/>
      <c r="D703" s="61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5.75" customHeight="1">
      <c r="A704" s="48"/>
      <c r="B704" s="48"/>
      <c r="C704" s="61"/>
      <c r="D704" s="61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5.75" customHeight="1">
      <c r="A705" s="48"/>
      <c r="B705" s="48"/>
      <c r="C705" s="61"/>
      <c r="D705" s="61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5.75" customHeight="1">
      <c r="A706" s="48"/>
      <c r="B706" s="48"/>
      <c r="C706" s="61"/>
      <c r="D706" s="61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5.75" customHeight="1">
      <c r="A707" s="48"/>
      <c r="B707" s="48"/>
      <c r="C707" s="61"/>
      <c r="D707" s="61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5.75" customHeight="1">
      <c r="A708" s="48"/>
      <c r="B708" s="48"/>
      <c r="C708" s="61"/>
      <c r="D708" s="61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5.75" customHeight="1">
      <c r="A709" s="48"/>
      <c r="B709" s="48"/>
      <c r="C709" s="61"/>
      <c r="D709" s="61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5.75" customHeight="1">
      <c r="A710" s="48"/>
      <c r="B710" s="48"/>
      <c r="C710" s="61"/>
      <c r="D710" s="61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5.75" customHeight="1">
      <c r="A711" s="48"/>
      <c r="B711" s="48"/>
      <c r="C711" s="61"/>
      <c r="D711" s="61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5.75" customHeight="1">
      <c r="A712" s="48"/>
      <c r="B712" s="48"/>
      <c r="C712" s="61"/>
      <c r="D712" s="61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5.75" customHeight="1">
      <c r="A713" s="48"/>
      <c r="B713" s="48"/>
      <c r="C713" s="61"/>
      <c r="D713" s="61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5.75" customHeight="1">
      <c r="A714" s="48"/>
      <c r="B714" s="48"/>
      <c r="C714" s="61"/>
      <c r="D714" s="61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5.75" customHeight="1">
      <c r="A715" s="48"/>
      <c r="B715" s="48"/>
      <c r="C715" s="61"/>
      <c r="D715" s="61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5.75" customHeight="1">
      <c r="A716" s="48"/>
      <c r="B716" s="48"/>
      <c r="C716" s="61"/>
      <c r="D716" s="61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5.75" customHeight="1">
      <c r="A717" s="48"/>
      <c r="B717" s="48"/>
      <c r="C717" s="61"/>
      <c r="D717" s="61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5.75" customHeight="1">
      <c r="A718" s="48"/>
      <c r="B718" s="48"/>
      <c r="C718" s="61"/>
      <c r="D718" s="61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5.75" customHeight="1">
      <c r="A719" s="48"/>
      <c r="B719" s="48"/>
      <c r="C719" s="61"/>
      <c r="D719" s="61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5.75" customHeight="1">
      <c r="A720" s="48"/>
      <c r="B720" s="48"/>
      <c r="C720" s="61"/>
      <c r="D720" s="61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5.75" customHeight="1">
      <c r="A721" s="48"/>
      <c r="B721" s="48"/>
      <c r="C721" s="61"/>
      <c r="D721" s="61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5.75" customHeight="1">
      <c r="A722" s="48"/>
      <c r="B722" s="48"/>
      <c r="C722" s="61"/>
      <c r="D722" s="61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5.75" customHeight="1">
      <c r="A723" s="48"/>
      <c r="B723" s="48"/>
      <c r="C723" s="61"/>
      <c r="D723" s="61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5.75" customHeight="1">
      <c r="A724" s="48"/>
      <c r="B724" s="48"/>
      <c r="C724" s="61"/>
      <c r="D724" s="61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5.75" customHeight="1">
      <c r="A725" s="48"/>
      <c r="B725" s="48"/>
      <c r="C725" s="61"/>
      <c r="D725" s="61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5.75" customHeight="1">
      <c r="A726" s="48"/>
      <c r="B726" s="48"/>
      <c r="C726" s="61"/>
      <c r="D726" s="61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5.75" customHeight="1">
      <c r="A727" s="48"/>
      <c r="B727" s="48"/>
      <c r="C727" s="61"/>
      <c r="D727" s="61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5.75" customHeight="1">
      <c r="A728" s="48"/>
      <c r="B728" s="48"/>
      <c r="C728" s="61"/>
      <c r="D728" s="61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5.75" customHeight="1">
      <c r="A729" s="48"/>
      <c r="B729" s="48"/>
      <c r="C729" s="61"/>
      <c r="D729" s="61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5.75" customHeight="1">
      <c r="A730" s="48"/>
      <c r="B730" s="48"/>
      <c r="C730" s="61"/>
      <c r="D730" s="61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5.75" customHeight="1">
      <c r="A731" s="48"/>
      <c r="B731" s="48"/>
      <c r="C731" s="61"/>
      <c r="D731" s="61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5.75" customHeight="1">
      <c r="A732" s="48"/>
      <c r="B732" s="48"/>
      <c r="C732" s="61"/>
      <c r="D732" s="61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5.75" customHeight="1">
      <c r="A733" s="48"/>
      <c r="B733" s="48"/>
      <c r="C733" s="61"/>
      <c r="D733" s="61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5.75" customHeight="1">
      <c r="A734" s="48"/>
      <c r="B734" s="48"/>
      <c r="C734" s="61"/>
      <c r="D734" s="61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5.75" customHeight="1">
      <c r="A735" s="48"/>
      <c r="B735" s="48"/>
      <c r="C735" s="61"/>
      <c r="D735" s="61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5.75" customHeight="1">
      <c r="A736" s="48"/>
      <c r="B736" s="48"/>
      <c r="C736" s="61"/>
      <c r="D736" s="61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5.75" customHeight="1">
      <c r="A737" s="48"/>
      <c r="B737" s="48"/>
      <c r="C737" s="61"/>
      <c r="D737" s="61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5.75" customHeight="1">
      <c r="A738" s="48"/>
      <c r="B738" s="48"/>
      <c r="C738" s="61"/>
      <c r="D738" s="61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5.75" customHeight="1">
      <c r="A739" s="48"/>
      <c r="B739" s="48"/>
      <c r="C739" s="61"/>
      <c r="D739" s="61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5.75" customHeight="1">
      <c r="A740" s="48"/>
      <c r="B740" s="48"/>
      <c r="C740" s="61"/>
      <c r="D740" s="61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5.75" customHeight="1">
      <c r="A741" s="48"/>
      <c r="B741" s="48"/>
      <c r="C741" s="61"/>
      <c r="D741" s="61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5.75" customHeight="1">
      <c r="A742" s="48"/>
      <c r="B742" s="48"/>
      <c r="C742" s="61"/>
      <c r="D742" s="61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5.75" customHeight="1">
      <c r="A743" s="48"/>
      <c r="B743" s="48"/>
      <c r="C743" s="61"/>
      <c r="D743" s="61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5.75" customHeight="1">
      <c r="A744" s="48"/>
      <c r="B744" s="48"/>
      <c r="C744" s="61"/>
      <c r="D744" s="61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5.75" customHeight="1">
      <c r="A745" s="48"/>
      <c r="B745" s="48"/>
      <c r="C745" s="61"/>
      <c r="D745" s="61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5.75" customHeight="1">
      <c r="A746" s="48"/>
      <c r="B746" s="48"/>
      <c r="C746" s="61"/>
      <c r="D746" s="61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5.75" customHeight="1">
      <c r="A747" s="48"/>
      <c r="B747" s="48"/>
      <c r="C747" s="61"/>
      <c r="D747" s="61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5.75" customHeight="1">
      <c r="A748" s="48"/>
      <c r="B748" s="48"/>
      <c r="C748" s="61"/>
      <c r="D748" s="61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5.75" customHeight="1">
      <c r="A749" s="48"/>
      <c r="B749" s="48"/>
      <c r="C749" s="61"/>
      <c r="D749" s="61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5.75" customHeight="1">
      <c r="A750" s="48"/>
      <c r="B750" s="48"/>
      <c r="C750" s="61"/>
      <c r="D750" s="61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5.75" customHeight="1">
      <c r="A751" s="48"/>
      <c r="B751" s="48"/>
      <c r="C751" s="61"/>
      <c r="D751" s="61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5.75" customHeight="1">
      <c r="A752" s="48"/>
      <c r="B752" s="48"/>
      <c r="C752" s="61"/>
      <c r="D752" s="61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5.75" customHeight="1">
      <c r="A753" s="48"/>
      <c r="B753" s="48"/>
      <c r="C753" s="61"/>
      <c r="D753" s="61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5.75" customHeight="1">
      <c r="A754" s="48"/>
      <c r="B754" s="48"/>
      <c r="C754" s="61"/>
      <c r="D754" s="61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5.75" customHeight="1">
      <c r="A755" s="48"/>
      <c r="B755" s="48"/>
      <c r="C755" s="61"/>
      <c r="D755" s="61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5.75" customHeight="1">
      <c r="A756" s="48"/>
      <c r="B756" s="48"/>
      <c r="C756" s="61"/>
      <c r="D756" s="61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5.75" customHeight="1">
      <c r="A757" s="48"/>
      <c r="B757" s="48"/>
      <c r="C757" s="61"/>
      <c r="D757" s="61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5.75" customHeight="1">
      <c r="A758" s="48"/>
      <c r="B758" s="48"/>
      <c r="C758" s="61"/>
      <c r="D758" s="61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5.75" customHeight="1">
      <c r="A759" s="48"/>
      <c r="B759" s="48"/>
      <c r="C759" s="61"/>
      <c r="D759" s="61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5.75" customHeight="1">
      <c r="A760" s="48"/>
      <c r="B760" s="48"/>
      <c r="C760" s="61"/>
      <c r="D760" s="61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5.75" customHeight="1">
      <c r="A761" s="48"/>
      <c r="B761" s="48"/>
      <c r="C761" s="61"/>
      <c r="D761" s="61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5.75" customHeight="1">
      <c r="A762" s="48"/>
      <c r="B762" s="48"/>
      <c r="C762" s="61"/>
      <c r="D762" s="61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5.75" customHeight="1">
      <c r="A763" s="48"/>
      <c r="B763" s="48"/>
      <c r="C763" s="61"/>
      <c r="D763" s="61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5.75" customHeight="1">
      <c r="A764" s="48"/>
      <c r="B764" s="48"/>
      <c r="C764" s="61"/>
      <c r="D764" s="61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5.75" customHeight="1">
      <c r="A765" s="48"/>
      <c r="B765" s="48"/>
      <c r="C765" s="61"/>
      <c r="D765" s="61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5.75" customHeight="1">
      <c r="A766" s="48"/>
      <c r="B766" s="48"/>
      <c r="C766" s="61"/>
      <c r="D766" s="61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5.75" customHeight="1">
      <c r="A767" s="48"/>
      <c r="B767" s="48"/>
      <c r="C767" s="61"/>
      <c r="D767" s="61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5.75" customHeight="1">
      <c r="A768" s="48"/>
      <c r="B768" s="48"/>
      <c r="C768" s="61"/>
      <c r="D768" s="61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5.75" customHeight="1">
      <c r="A769" s="48"/>
      <c r="B769" s="48"/>
      <c r="C769" s="61"/>
      <c r="D769" s="61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5.75" customHeight="1">
      <c r="A770" s="48"/>
      <c r="B770" s="48"/>
      <c r="C770" s="61"/>
      <c r="D770" s="61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5.75" customHeight="1">
      <c r="A771" s="48"/>
      <c r="B771" s="48"/>
      <c r="C771" s="61"/>
      <c r="D771" s="61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5.75" customHeight="1">
      <c r="A772" s="48"/>
      <c r="B772" s="48"/>
      <c r="C772" s="61"/>
      <c r="D772" s="61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5.75" customHeight="1">
      <c r="A773" s="48"/>
      <c r="B773" s="48"/>
      <c r="C773" s="61"/>
      <c r="D773" s="61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5.75" customHeight="1">
      <c r="A774" s="48"/>
      <c r="B774" s="48"/>
      <c r="C774" s="61"/>
      <c r="D774" s="61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5.75" customHeight="1">
      <c r="A775" s="48"/>
      <c r="B775" s="48"/>
      <c r="C775" s="61"/>
      <c r="D775" s="61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5.75" customHeight="1">
      <c r="A776" s="48"/>
      <c r="B776" s="48"/>
      <c r="C776" s="61"/>
      <c r="D776" s="61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5.75" customHeight="1">
      <c r="A777" s="48"/>
      <c r="B777" s="48"/>
      <c r="C777" s="61"/>
      <c r="D777" s="61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5.75" customHeight="1">
      <c r="A778" s="48"/>
      <c r="B778" s="48"/>
      <c r="C778" s="61"/>
      <c r="D778" s="61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5.75" customHeight="1">
      <c r="A779" s="48"/>
      <c r="B779" s="48"/>
      <c r="C779" s="61"/>
      <c r="D779" s="61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5.75" customHeight="1">
      <c r="A780" s="48"/>
      <c r="B780" s="48"/>
      <c r="C780" s="61"/>
      <c r="D780" s="61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5.75" customHeight="1">
      <c r="A781" s="48"/>
      <c r="B781" s="48"/>
      <c r="C781" s="61"/>
      <c r="D781" s="61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5.75" customHeight="1">
      <c r="A782" s="48"/>
      <c r="B782" s="48"/>
      <c r="C782" s="61"/>
      <c r="D782" s="61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5.75" customHeight="1">
      <c r="A783" s="48"/>
      <c r="B783" s="48"/>
      <c r="C783" s="61"/>
      <c r="D783" s="61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5.75" customHeight="1">
      <c r="A784" s="48"/>
      <c r="B784" s="48"/>
      <c r="C784" s="61"/>
      <c r="D784" s="61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5.75" customHeight="1">
      <c r="A785" s="48"/>
      <c r="B785" s="48"/>
      <c r="C785" s="61"/>
      <c r="D785" s="61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5.75" customHeight="1">
      <c r="A786" s="48"/>
      <c r="B786" s="48"/>
      <c r="C786" s="61"/>
      <c r="D786" s="61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5.75" customHeight="1">
      <c r="A787" s="48"/>
      <c r="B787" s="48"/>
      <c r="C787" s="61"/>
      <c r="D787" s="61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5.75" customHeight="1">
      <c r="A788" s="48"/>
      <c r="B788" s="48"/>
      <c r="C788" s="61"/>
      <c r="D788" s="61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5.75" customHeight="1">
      <c r="A789" s="48"/>
      <c r="B789" s="48"/>
      <c r="C789" s="61"/>
      <c r="D789" s="61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5.75" customHeight="1">
      <c r="A790" s="48"/>
      <c r="B790" s="48"/>
      <c r="C790" s="61"/>
      <c r="D790" s="61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5.75" customHeight="1">
      <c r="A791" s="48"/>
      <c r="B791" s="48"/>
      <c r="C791" s="61"/>
      <c r="D791" s="61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5.75" customHeight="1">
      <c r="A792" s="48"/>
      <c r="B792" s="48"/>
      <c r="C792" s="61"/>
      <c r="D792" s="61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5.75" customHeight="1">
      <c r="A793" s="48"/>
      <c r="B793" s="48"/>
      <c r="C793" s="61"/>
      <c r="D793" s="61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5.75" customHeight="1">
      <c r="A794" s="48"/>
      <c r="B794" s="48"/>
      <c r="C794" s="61"/>
      <c r="D794" s="61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5.75" customHeight="1">
      <c r="A795" s="48"/>
      <c r="B795" s="48"/>
      <c r="C795" s="61"/>
      <c r="D795" s="61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5.75" customHeight="1">
      <c r="A796" s="48"/>
      <c r="B796" s="48"/>
      <c r="C796" s="61"/>
      <c r="D796" s="61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5.75" customHeight="1">
      <c r="A797" s="48"/>
      <c r="B797" s="48"/>
      <c r="C797" s="61"/>
      <c r="D797" s="61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5.75" customHeight="1">
      <c r="A798" s="48"/>
      <c r="B798" s="48"/>
      <c r="C798" s="61"/>
      <c r="D798" s="61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5.75" customHeight="1">
      <c r="A799" s="48"/>
      <c r="B799" s="48"/>
      <c r="C799" s="61"/>
      <c r="D799" s="61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5.75" customHeight="1">
      <c r="A800" s="48"/>
      <c r="B800" s="48"/>
      <c r="C800" s="61"/>
      <c r="D800" s="61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5.75" customHeight="1">
      <c r="A801" s="48"/>
      <c r="B801" s="48"/>
      <c r="C801" s="61"/>
      <c r="D801" s="61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5.75" customHeight="1">
      <c r="A802" s="48"/>
      <c r="B802" s="48"/>
      <c r="C802" s="61"/>
      <c r="D802" s="61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5.75" customHeight="1">
      <c r="A803" s="48"/>
      <c r="B803" s="48"/>
      <c r="C803" s="61"/>
      <c r="D803" s="61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5.75" customHeight="1">
      <c r="A804" s="48"/>
      <c r="B804" s="48"/>
      <c r="C804" s="61"/>
      <c r="D804" s="61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5.75" customHeight="1">
      <c r="A805" s="48"/>
      <c r="B805" s="48"/>
      <c r="C805" s="61"/>
      <c r="D805" s="61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5.75" customHeight="1">
      <c r="A806" s="48"/>
      <c r="B806" s="48"/>
      <c r="C806" s="61"/>
      <c r="D806" s="61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5.75" customHeight="1">
      <c r="A807" s="48"/>
      <c r="B807" s="48"/>
      <c r="C807" s="61"/>
      <c r="D807" s="61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5.75" customHeight="1">
      <c r="A808" s="48"/>
      <c r="B808" s="48"/>
      <c r="C808" s="61"/>
      <c r="D808" s="61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5.75" customHeight="1">
      <c r="A809" s="48"/>
      <c r="B809" s="48"/>
      <c r="C809" s="61"/>
      <c r="D809" s="61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5.75" customHeight="1">
      <c r="A810" s="48"/>
      <c r="B810" s="48"/>
      <c r="C810" s="61"/>
      <c r="D810" s="61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5.75" customHeight="1">
      <c r="A811" s="48"/>
      <c r="B811" s="48"/>
      <c r="C811" s="61"/>
      <c r="D811" s="61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5.75" customHeight="1">
      <c r="A812" s="48"/>
      <c r="B812" s="48"/>
      <c r="C812" s="61"/>
      <c r="D812" s="61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5.75" customHeight="1">
      <c r="A813" s="48"/>
      <c r="B813" s="48"/>
      <c r="C813" s="61"/>
      <c r="D813" s="61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5.75" customHeight="1">
      <c r="A814" s="48"/>
      <c r="B814" s="48"/>
      <c r="C814" s="61"/>
      <c r="D814" s="61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5.75" customHeight="1">
      <c r="A815" s="48"/>
      <c r="B815" s="48"/>
      <c r="C815" s="61"/>
      <c r="D815" s="61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5.75" customHeight="1">
      <c r="A816" s="48"/>
      <c r="B816" s="48"/>
      <c r="C816" s="61"/>
      <c r="D816" s="61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5.75" customHeight="1">
      <c r="A817" s="48"/>
      <c r="B817" s="48"/>
      <c r="C817" s="61"/>
      <c r="D817" s="61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5.75" customHeight="1">
      <c r="A818" s="48"/>
      <c r="B818" s="48"/>
      <c r="C818" s="61"/>
      <c r="D818" s="61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5.75" customHeight="1">
      <c r="A819" s="48"/>
      <c r="B819" s="48"/>
      <c r="C819" s="61"/>
      <c r="D819" s="61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5.75" customHeight="1">
      <c r="A820" s="48"/>
      <c r="B820" s="48"/>
      <c r="C820" s="61"/>
      <c r="D820" s="61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5.75" customHeight="1">
      <c r="A821" s="48"/>
      <c r="B821" s="48"/>
      <c r="C821" s="61"/>
      <c r="D821" s="61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5.75" customHeight="1">
      <c r="A822" s="48"/>
      <c r="B822" s="48"/>
      <c r="C822" s="61"/>
      <c r="D822" s="61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5.75" customHeight="1">
      <c r="A823" s="48"/>
      <c r="B823" s="48"/>
      <c r="C823" s="61"/>
      <c r="D823" s="61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5.75" customHeight="1">
      <c r="A824" s="48"/>
      <c r="B824" s="48"/>
      <c r="C824" s="61"/>
      <c r="D824" s="61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5.75" customHeight="1">
      <c r="A825" s="48"/>
      <c r="B825" s="48"/>
      <c r="C825" s="61"/>
      <c r="D825" s="61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5.75" customHeight="1">
      <c r="A826" s="48"/>
      <c r="B826" s="48"/>
      <c r="C826" s="61"/>
      <c r="D826" s="61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5.75" customHeight="1">
      <c r="A827" s="48"/>
      <c r="B827" s="48"/>
      <c r="C827" s="61"/>
      <c r="D827" s="61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5.75" customHeight="1">
      <c r="A828" s="48"/>
      <c r="B828" s="48"/>
      <c r="C828" s="61"/>
      <c r="D828" s="61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5.75" customHeight="1">
      <c r="A829" s="48"/>
      <c r="B829" s="48"/>
      <c r="C829" s="61"/>
      <c r="D829" s="61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5.75" customHeight="1">
      <c r="A830" s="48"/>
      <c r="B830" s="48"/>
      <c r="C830" s="61"/>
      <c r="D830" s="61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5.75" customHeight="1">
      <c r="A831" s="48"/>
      <c r="B831" s="48"/>
      <c r="C831" s="61"/>
      <c r="D831" s="61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5.75" customHeight="1">
      <c r="A832" s="48"/>
      <c r="B832" s="48"/>
      <c r="C832" s="61"/>
      <c r="D832" s="61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5.75" customHeight="1">
      <c r="A833" s="48"/>
      <c r="B833" s="48"/>
      <c r="C833" s="61"/>
      <c r="D833" s="61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5.75" customHeight="1">
      <c r="A834" s="48"/>
      <c r="B834" s="48"/>
      <c r="C834" s="61"/>
      <c r="D834" s="61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5.75" customHeight="1">
      <c r="A835" s="48"/>
      <c r="B835" s="48"/>
      <c r="C835" s="61"/>
      <c r="D835" s="61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5.75" customHeight="1">
      <c r="A836" s="48"/>
      <c r="B836" s="48"/>
      <c r="C836" s="61"/>
      <c r="D836" s="61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5.75" customHeight="1">
      <c r="A837" s="48"/>
      <c r="B837" s="48"/>
      <c r="C837" s="61"/>
      <c r="D837" s="61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5.75" customHeight="1">
      <c r="A838" s="48"/>
      <c r="B838" s="48"/>
      <c r="C838" s="61"/>
      <c r="D838" s="61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5.75" customHeight="1">
      <c r="A839" s="48"/>
      <c r="B839" s="48"/>
      <c r="C839" s="61"/>
      <c r="D839" s="61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5.75" customHeight="1">
      <c r="A840" s="48"/>
      <c r="B840" s="48"/>
      <c r="C840" s="61"/>
      <c r="D840" s="61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5.75" customHeight="1">
      <c r="A841" s="48"/>
      <c r="B841" s="48"/>
      <c r="C841" s="61"/>
      <c r="D841" s="61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5.75" customHeight="1">
      <c r="A842" s="48"/>
      <c r="B842" s="48"/>
      <c r="C842" s="61"/>
      <c r="D842" s="61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5.75" customHeight="1">
      <c r="A843" s="48"/>
      <c r="B843" s="48"/>
      <c r="C843" s="61"/>
      <c r="D843" s="61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5.75" customHeight="1">
      <c r="A844" s="48"/>
      <c r="B844" s="48"/>
      <c r="C844" s="61"/>
      <c r="D844" s="61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5.75" customHeight="1">
      <c r="A845" s="48"/>
      <c r="B845" s="48"/>
      <c r="C845" s="61"/>
      <c r="D845" s="61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5.75" customHeight="1">
      <c r="A846" s="48"/>
      <c r="B846" s="48"/>
      <c r="C846" s="61"/>
      <c r="D846" s="61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5.75" customHeight="1">
      <c r="A847" s="48"/>
      <c r="B847" s="48"/>
      <c r="C847" s="61"/>
      <c r="D847" s="61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5.75" customHeight="1">
      <c r="A848" s="48"/>
      <c r="B848" s="48"/>
      <c r="C848" s="61"/>
      <c r="D848" s="61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5.75" customHeight="1">
      <c r="A849" s="48"/>
      <c r="B849" s="48"/>
      <c r="C849" s="61"/>
      <c r="D849" s="61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5.75" customHeight="1">
      <c r="A850" s="48"/>
      <c r="B850" s="48"/>
      <c r="C850" s="61"/>
      <c r="D850" s="61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5.75" customHeight="1">
      <c r="A851" s="48"/>
      <c r="B851" s="48"/>
      <c r="C851" s="61"/>
      <c r="D851" s="61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5.75" customHeight="1">
      <c r="A852" s="48"/>
      <c r="B852" s="48"/>
      <c r="C852" s="61"/>
      <c r="D852" s="61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5.75" customHeight="1">
      <c r="A853" s="48"/>
      <c r="B853" s="48"/>
      <c r="C853" s="61"/>
      <c r="D853" s="61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5.75" customHeight="1">
      <c r="A854" s="48"/>
      <c r="B854" s="48"/>
      <c r="C854" s="61"/>
      <c r="D854" s="61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5.75" customHeight="1">
      <c r="A855" s="48"/>
      <c r="B855" s="48"/>
      <c r="C855" s="61"/>
      <c r="D855" s="61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5.75" customHeight="1">
      <c r="A856" s="48"/>
      <c r="B856" s="48"/>
      <c r="C856" s="61"/>
      <c r="D856" s="61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5.75" customHeight="1">
      <c r="A857" s="48"/>
      <c r="B857" s="48"/>
      <c r="C857" s="61"/>
      <c r="D857" s="61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5.75" customHeight="1">
      <c r="A858" s="48"/>
      <c r="B858" s="48"/>
      <c r="C858" s="61"/>
      <c r="D858" s="61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5.75" customHeight="1">
      <c r="A859" s="48"/>
      <c r="B859" s="48"/>
      <c r="C859" s="61"/>
      <c r="D859" s="61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5.75" customHeight="1">
      <c r="A860" s="48"/>
      <c r="B860" s="48"/>
      <c r="C860" s="61"/>
      <c r="D860" s="61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5.75" customHeight="1">
      <c r="A861" s="48"/>
      <c r="B861" s="48"/>
      <c r="C861" s="61"/>
      <c r="D861" s="61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5.75" customHeight="1">
      <c r="A862" s="48"/>
      <c r="B862" s="48"/>
      <c r="C862" s="61"/>
      <c r="D862" s="61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5.75" customHeight="1">
      <c r="A863" s="48"/>
      <c r="B863" s="48"/>
      <c r="C863" s="61"/>
      <c r="D863" s="61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5.75" customHeight="1">
      <c r="A864" s="48"/>
      <c r="B864" s="48"/>
      <c r="C864" s="61"/>
      <c r="D864" s="61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5.75" customHeight="1">
      <c r="A865" s="48"/>
      <c r="B865" s="48"/>
      <c r="C865" s="61"/>
      <c r="D865" s="61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5.75" customHeight="1">
      <c r="A866" s="48"/>
      <c r="B866" s="48"/>
      <c r="C866" s="61"/>
      <c r="D866" s="61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5.75" customHeight="1">
      <c r="A867" s="48"/>
      <c r="B867" s="48"/>
      <c r="C867" s="61"/>
      <c r="D867" s="61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5.75" customHeight="1">
      <c r="A868" s="48"/>
      <c r="B868" s="48"/>
      <c r="C868" s="61"/>
      <c r="D868" s="61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5.75" customHeight="1">
      <c r="A869" s="48"/>
      <c r="B869" s="48"/>
      <c r="C869" s="61"/>
      <c r="D869" s="61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5.75" customHeight="1">
      <c r="A870" s="48"/>
      <c r="B870" s="48"/>
      <c r="C870" s="61"/>
      <c r="D870" s="61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5.75" customHeight="1">
      <c r="A871" s="48"/>
      <c r="B871" s="48"/>
      <c r="C871" s="61"/>
      <c r="D871" s="61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5.75" customHeight="1">
      <c r="A872" s="48"/>
      <c r="B872" s="48"/>
      <c r="C872" s="61"/>
      <c r="D872" s="61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5.75" customHeight="1">
      <c r="A873" s="48"/>
      <c r="B873" s="48"/>
      <c r="C873" s="61"/>
      <c r="D873" s="61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5.75" customHeight="1">
      <c r="A874" s="48"/>
      <c r="B874" s="48"/>
      <c r="C874" s="61"/>
      <c r="D874" s="61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5.75" customHeight="1">
      <c r="A875" s="48"/>
      <c r="B875" s="48"/>
      <c r="C875" s="61"/>
      <c r="D875" s="61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5.75" customHeight="1">
      <c r="A876" s="48"/>
      <c r="B876" s="48"/>
      <c r="C876" s="61"/>
      <c r="D876" s="61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5.75" customHeight="1">
      <c r="A877" s="48"/>
      <c r="B877" s="48"/>
      <c r="C877" s="61"/>
      <c r="D877" s="61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5.75" customHeight="1">
      <c r="A878" s="48"/>
      <c r="B878" s="48"/>
      <c r="C878" s="61"/>
      <c r="D878" s="61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5.75" customHeight="1">
      <c r="A879" s="48"/>
      <c r="B879" s="48"/>
      <c r="C879" s="61"/>
      <c r="D879" s="61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5.75" customHeight="1">
      <c r="A880" s="48"/>
      <c r="B880" s="48"/>
      <c r="C880" s="61"/>
      <c r="D880" s="61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5.75" customHeight="1">
      <c r="A881" s="48"/>
      <c r="B881" s="48"/>
      <c r="C881" s="61"/>
      <c r="D881" s="61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5.75" customHeight="1">
      <c r="A882" s="48"/>
      <c r="B882" s="48"/>
      <c r="C882" s="61"/>
      <c r="D882" s="61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5.75" customHeight="1">
      <c r="A883" s="48"/>
      <c r="B883" s="48"/>
      <c r="C883" s="61"/>
      <c r="D883" s="61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5.75" customHeight="1">
      <c r="A884" s="48"/>
      <c r="B884" s="48"/>
      <c r="C884" s="61"/>
      <c r="D884" s="61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5.75" customHeight="1">
      <c r="A885" s="48"/>
      <c r="B885" s="48"/>
      <c r="C885" s="61"/>
      <c r="D885" s="61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5.75" customHeight="1">
      <c r="A886" s="48"/>
      <c r="B886" s="48"/>
      <c r="C886" s="61"/>
      <c r="D886" s="61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5.75" customHeight="1">
      <c r="A887" s="48"/>
      <c r="B887" s="48"/>
      <c r="C887" s="61"/>
      <c r="D887" s="61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5.75" customHeight="1">
      <c r="A888" s="48"/>
      <c r="B888" s="48"/>
      <c r="C888" s="61"/>
      <c r="D888" s="61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5.75" customHeight="1">
      <c r="A889" s="48"/>
      <c r="B889" s="48"/>
      <c r="C889" s="61"/>
      <c r="D889" s="61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5.75" customHeight="1">
      <c r="A890" s="48"/>
      <c r="B890" s="48"/>
      <c r="C890" s="61"/>
      <c r="D890" s="61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5.75" customHeight="1">
      <c r="A891" s="48"/>
      <c r="B891" s="48"/>
      <c r="C891" s="61"/>
      <c r="D891" s="61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5.75" customHeight="1">
      <c r="A892" s="48"/>
      <c r="B892" s="48"/>
      <c r="C892" s="61"/>
      <c r="D892" s="61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5.75" customHeight="1">
      <c r="A893" s="48"/>
      <c r="B893" s="48"/>
      <c r="C893" s="61"/>
      <c r="D893" s="61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5.75" customHeight="1">
      <c r="A894" s="48"/>
      <c r="B894" s="48"/>
      <c r="C894" s="61"/>
      <c r="D894" s="61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5.75" customHeight="1">
      <c r="A895" s="48"/>
      <c r="B895" s="48"/>
      <c r="C895" s="61"/>
      <c r="D895" s="61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5.75" customHeight="1">
      <c r="A896" s="48"/>
      <c r="B896" s="48"/>
      <c r="C896" s="61"/>
      <c r="D896" s="61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5.75" customHeight="1">
      <c r="A897" s="48"/>
      <c r="B897" s="48"/>
      <c r="C897" s="61"/>
      <c r="D897" s="61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5.75" customHeight="1">
      <c r="A898" s="48"/>
      <c r="B898" s="48"/>
      <c r="C898" s="61"/>
      <c r="D898" s="61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5.75" customHeight="1">
      <c r="A899" s="48"/>
      <c r="B899" s="48"/>
      <c r="C899" s="61"/>
      <c r="D899" s="61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5.75" customHeight="1">
      <c r="A900" s="48"/>
      <c r="B900" s="48"/>
      <c r="C900" s="61"/>
      <c r="D900" s="61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5.75" customHeight="1">
      <c r="A901" s="48"/>
      <c r="B901" s="48"/>
      <c r="C901" s="61"/>
      <c r="D901" s="61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5.75" customHeight="1">
      <c r="A902" s="48"/>
      <c r="B902" s="48"/>
      <c r="C902" s="61"/>
      <c r="D902" s="61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5.75" customHeight="1">
      <c r="A903" s="48"/>
      <c r="B903" s="48"/>
      <c r="C903" s="61"/>
      <c r="D903" s="61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5.75" customHeight="1">
      <c r="A904" s="48"/>
      <c r="B904" s="48"/>
      <c r="C904" s="61"/>
      <c r="D904" s="61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5.75" customHeight="1">
      <c r="A905" s="48"/>
      <c r="B905" s="48"/>
      <c r="C905" s="61"/>
      <c r="D905" s="61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5.75" customHeight="1">
      <c r="A906" s="48"/>
      <c r="B906" s="48"/>
      <c r="C906" s="61"/>
      <c r="D906" s="61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5.75" customHeight="1">
      <c r="A907" s="48"/>
      <c r="B907" s="48"/>
      <c r="C907" s="61"/>
      <c r="D907" s="61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5.75" customHeight="1">
      <c r="A908" s="48"/>
      <c r="B908" s="48"/>
      <c r="C908" s="61"/>
      <c r="D908" s="61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5.75" customHeight="1">
      <c r="A909" s="48"/>
      <c r="B909" s="48"/>
      <c r="C909" s="61"/>
      <c r="D909" s="61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5.75" customHeight="1">
      <c r="A910" s="48"/>
      <c r="B910" s="48"/>
      <c r="C910" s="61"/>
      <c r="D910" s="61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5.75" customHeight="1">
      <c r="A911" s="48"/>
      <c r="B911" s="48"/>
      <c r="C911" s="61"/>
      <c r="D911" s="61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5.75" customHeight="1">
      <c r="A912" s="48"/>
      <c r="B912" s="48"/>
      <c r="C912" s="61"/>
      <c r="D912" s="61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5.75" customHeight="1">
      <c r="A913" s="48"/>
      <c r="B913" s="48"/>
      <c r="C913" s="61"/>
      <c r="D913" s="61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5.75" customHeight="1">
      <c r="A914" s="48"/>
      <c r="B914" s="48"/>
      <c r="C914" s="61"/>
      <c r="D914" s="61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5.75" customHeight="1">
      <c r="A915" s="48"/>
      <c r="B915" s="48"/>
      <c r="C915" s="61"/>
      <c r="D915" s="61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5.75" customHeight="1">
      <c r="A916" s="48"/>
      <c r="B916" s="48"/>
      <c r="C916" s="61"/>
      <c r="D916" s="61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5.75" customHeight="1">
      <c r="A917" s="48"/>
      <c r="B917" s="48"/>
      <c r="C917" s="61"/>
      <c r="D917" s="61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5.75" customHeight="1">
      <c r="A918" s="48"/>
      <c r="B918" s="48"/>
      <c r="C918" s="61"/>
      <c r="D918" s="61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5.75" customHeight="1">
      <c r="A919" s="48"/>
      <c r="B919" s="48"/>
      <c r="C919" s="61"/>
      <c r="D919" s="61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5.75" customHeight="1">
      <c r="A920" s="48"/>
      <c r="B920" s="48"/>
      <c r="C920" s="61"/>
      <c r="D920" s="61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5.75" customHeight="1">
      <c r="A921" s="48"/>
      <c r="B921" s="48"/>
      <c r="C921" s="61"/>
      <c r="D921" s="61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5.75" customHeight="1">
      <c r="A922" s="48"/>
      <c r="B922" s="48"/>
      <c r="C922" s="61"/>
      <c r="D922" s="61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5.75" customHeight="1">
      <c r="A923" s="48"/>
      <c r="B923" s="48"/>
      <c r="C923" s="61"/>
      <c r="D923" s="61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5.75" customHeight="1">
      <c r="A924" s="48"/>
      <c r="B924" s="48"/>
      <c r="C924" s="61"/>
      <c r="D924" s="61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5.75" customHeight="1">
      <c r="A925" s="48"/>
      <c r="B925" s="48"/>
      <c r="C925" s="61"/>
      <c r="D925" s="61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5.75" customHeight="1">
      <c r="A926" s="48"/>
      <c r="B926" s="48"/>
      <c r="C926" s="61"/>
      <c r="D926" s="61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5.75" customHeight="1">
      <c r="A927" s="48"/>
      <c r="B927" s="48"/>
      <c r="C927" s="61"/>
      <c r="D927" s="61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5.75" customHeight="1">
      <c r="A928" s="48"/>
      <c r="B928" s="48"/>
      <c r="C928" s="61"/>
      <c r="D928" s="61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5.75" customHeight="1">
      <c r="A929" s="48"/>
      <c r="B929" s="48"/>
      <c r="C929" s="61"/>
      <c r="D929" s="61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5.75" customHeight="1">
      <c r="A930" s="48"/>
      <c r="B930" s="48"/>
      <c r="C930" s="61"/>
      <c r="D930" s="61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5.75" customHeight="1">
      <c r="A931" s="48"/>
      <c r="B931" s="48"/>
      <c r="C931" s="61"/>
      <c r="D931" s="61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5.75" customHeight="1">
      <c r="A932" s="48"/>
      <c r="B932" s="48"/>
      <c r="C932" s="61"/>
      <c r="D932" s="61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5.75" customHeight="1">
      <c r="A933" s="48"/>
      <c r="B933" s="48"/>
      <c r="C933" s="61"/>
      <c r="D933" s="61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5.75" customHeight="1">
      <c r="A934" s="48"/>
      <c r="B934" s="48"/>
      <c r="C934" s="61"/>
      <c r="D934" s="61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5.75" customHeight="1">
      <c r="A935" s="48"/>
      <c r="B935" s="48"/>
      <c r="C935" s="61"/>
      <c r="D935" s="61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5.75" customHeight="1">
      <c r="A936" s="48"/>
      <c r="B936" s="48"/>
      <c r="C936" s="61"/>
      <c r="D936" s="61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5.75" customHeight="1">
      <c r="A937" s="48"/>
      <c r="B937" s="48"/>
      <c r="C937" s="61"/>
      <c r="D937" s="61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5.75" customHeight="1">
      <c r="A938" s="48"/>
      <c r="B938" s="48"/>
      <c r="C938" s="61"/>
      <c r="D938" s="61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5.75" customHeight="1">
      <c r="A939" s="48"/>
      <c r="B939" s="48"/>
      <c r="C939" s="61"/>
      <c r="D939" s="61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5.75" customHeight="1">
      <c r="A940" s="48"/>
      <c r="B940" s="48"/>
      <c r="C940" s="61"/>
      <c r="D940" s="61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5.75" customHeight="1">
      <c r="A941" s="48"/>
      <c r="B941" s="48"/>
      <c r="C941" s="61"/>
      <c r="D941" s="61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5.75" customHeight="1">
      <c r="A942" s="48"/>
      <c r="B942" s="48"/>
      <c r="C942" s="61"/>
      <c r="D942" s="61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5.75" customHeight="1">
      <c r="A943" s="48"/>
      <c r="B943" s="48"/>
      <c r="C943" s="61"/>
      <c r="D943" s="61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5.75" customHeight="1">
      <c r="A944" s="48"/>
      <c r="B944" s="48"/>
      <c r="C944" s="61"/>
      <c r="D944" s="61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5.75" customHeight="1">
      <c r="A945" s="48"/>
      <c r="B945" s="48"/>
      <c r="C945" s="61"/>
      <c r="D945" s="61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5.75" customHeight="1">
      <c r="A946" s="48"/>
      <c r="B946" s="48"/>
      <c r="C946" s="61"/>
      <c r="D946" s="61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5.75" customHeight="1">
      <c r="A947" s="48"/>
      <c r="B947" s="48"/>
      <c r="C947" s="61"/>
      <c r="D947" s="61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5.75" customHeight="1">
      <c r="A948" s="48"/>
      <c r="B948" s="48"/>
      <c r="C948" s="61"/>
      <c r="D948" s="61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5.75" customHeight="1">
      <c r="A949" s="48"/>
      <c r="B949" s="48"/>
      <c r="C949" s="61"/>
      <c r="D949" s="61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5.75" customHeight="1">
      <c r="A950" s="48"/>
      <c r="B950" s="48"/>
      <c r="C950" s="61"/>
      <c r="D950" s="61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5.75" customHeight="1">
      <c r="A951" s="48"/>
      <c r="B951" s="48"/>
      <c r="C951" s="61"/>
      <c r="D951" s="61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5.75" customHeight="1">
      <c r="A952" s="48"/>
      <c r="B952" s="48"/>
      <c r="C952" s="61"/>
      <c r="D952" s="61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5.75" customHeight="1">
      <c r="A953" s="48"/>
      <c r="B953" s="48"/>
      <c r="C953" s="61"/>
      <c r="D953" s="61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5.75" customHeight="1">
      <c r="A954" s="48"/>
      <c r="B954" s="48"/>
      <c r="C954" s="61"/>
      <c r="D954" s="61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5.75" customHeight="1">
      <c r="A955" s="48"/>
      <c r="B955" s="48"/>
      <c r="C955" s="61"/>
      <c r="D955" s="61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5.75" customHeight="1">
      <c r="A956" s="48"/>
      <c r="B956" s="48"/>
      <c r="C956" s="61"/>
      <c r="D956" s="61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5.75" customHeight="1">
      <c r="A957" s="48"/>
      <c r="B957" s="48"/>
      <c r="C957" s="61"/>
      <c r="D957" s="61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5.75" customHeight="1">
      <c r="A958" s="48"/>
      <c r="B958" s="48"/>
      <c r="C958" s="61"/>
      <c r="D958" s="61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5.75" customHeight="1">
      <c r="A959" s="48"/>
      <c r="B959" s="48"/>
      <c r="C959" s="61"/>
      <c r="D959" s="61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5.75" customHeight="1">
      <c r="A960" s="48"/>
      <c r="B960" s="48"/>
      <c r="C960" s="61"/>
      <c r="D960" s="61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5.75" customHeight="1">
      <c r="A961" s="48"/>
      <c r="B961" s="48"/>
      <c r="C961" s="61"/>
      <c r="D961" s="61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5.75" customHeight="1">
      <c r="A962" s="48"/>
      <c r="B962" s="48"/>
      <c r="C962" s="61"/>
      <c r="D962" s="61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5.75" customHeight="1">
      <c r="A963" s="48"/>
      <c r="B963" s="48"/>
      <c r="C963" s="61"/>
      <c r="D963" s="61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5.75" customHeight="1">
      <c r="A964" s="48"/>
      <c r="B964" s="48"/>
      <c r="C964" s="61"/>
      <c r="D964" s="61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5.75" customHeight="1">
      <c r="A965" s="48"/>
      <c r="B965" s="48"/>
      <c r="C965" s="61"/>
      <c r="D965" s="61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5.75" customHeight="1">
      <c r="A966" s="48"/>
      <c r="B966" s="48"/>
      <c r="C966" s="61"/>
      <c r="D966" s="61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5.75" customHeight="1">
      <c r="A967" s="48"/>
      <c r="B967" s="48"/>
      <c r="C967" s="61"/>
      <c r="D967" s="61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5.75" customHeight="1">
      <c r="A968" s="48"/>
      <c r="B968" s="48"/>
      <c r="C968" s="61"/>
      <c r="D968" s="61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5.75" customHeight="1">
      <c r="A969" s="48"/>
      <c r="B969" s="48"/>
      <c r="C969" s="61"/>
      <c r="D969" s="61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5.75" customHeight="1">
      <c r="A970" s="48"/>
      <c r="B970" s="48"/>
      <c r="C970" s="61"/>
      <c r="D970" s="61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5.75" customHeight="1">
      <c r="A971" s="48"/>
      <c r="B971" s="48"/>
      <c r="C971" s="61"/>
      <c r="D971" s="61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5.75" customHeight="1">
      <c r="A972" s="48"/>
      <c r="B972" s="48"/>
      <c r="C972" s="61"/>
      <c r="D972" s="61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5.75" customHeight="1">
      <c r="A973" s="48"/>
      <c r="B973" s="48"/>
      <c r="C973" s="61"/>
      <c r="D973" s="61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5.75" customHeight="1">
      <c r="A974" s="48"/>
      <c r="B974" s="48"/>
      <c r="C974" s="61"/>
      <c r="D974" s="61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5.75" customHeight="1">
      <c r="A975" s="48"/>
      <c r="B975" s="48"/>
      <c r="C975" s="61"/>
      <c r="D975" s="61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5.75" customHeight="1">
      <c r="A976" s="48"/>
      <c r="B976" s="48"/>
      <c r="C976" s="61"/>
      <c r="D976" s="61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5.75" customHeight="1">
      <c r="A977" s="48"/>
      <c r="B977" s="48"/>
      <c r="C977" s="61"/>
      <c r="D977" s="61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5.75" customHeight="1">
      <c r="A978" s="48"/>
      <c r="B978" s="48"/>
      <c r="C978" s="61"/>
      <c r="D978" s="61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5.75" customHeight="1">
      <c r="A979" s="48"/>
      <c r="B979" s="48"/>
      <c r="C979" s="61"/>
      <c r="D979" s="61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5.75" customHeight="1">
      <c r="A980" s="48"/>
      <c r="B980" s="48"/>
      <c r="C980" s="61"/>
      <c r="D980" s="61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5.75" customHeight="1">
      <c r="A981" s="48"/>
      <c r="B981" s="48"/>
      <c r="C981" s="61"/>
      <c r="D981" s="61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5.75" customHeight="1">
      <c r="A982" s="48"/>
      <c r="B982" s="48"/>
      <c r="C982" s="61"/>
      <c r="D982" s="61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5.75" customHeight="1">
      <c r="A983" s="48"/>
      <c r="B983" s="48"/>
      <c r="C983" s="61"/>
      <c r="D983" s="61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5.75" customHeight="1">
      <c r="A984" s="48"/>
      <c r="B984" s="48"/>
      <c r="C984" s="61"/>
      <c r="D984" s="61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5.75" customHeight="1">
      <c r="A985" s="48"/>
      <c r="B985" s="48"/>
      <c r="C985" s="61"/>
      <c r="D985" s="61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5.75" customHeight="1">
      <c r="A986" s="48"/>
      <c r="B986" s="48"/>
      <c r="C986" s="61"/>
      <c r="D986" s="61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5.75" customHeight="1">
      <c r="A987" s="48"/>
      <c r="B987" s="48"/>
      <c r="C987" s="61"/>
      <c r="D987" s="61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5.75" customHeight="1">
      <c r="A988" s="48"/>
      <c r="B988" s="48"/>
      <c r="C988" s="61"/>
      <c r="D988" s="61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5.75" customHeight="1">
      <c r="A989" s="48"/>
      <c r="B989" s="48"/>
      <c r="C989" s="61"/>
      <c r="D989" s="61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5.75" customHeight="1">
      <c r="A990" s="48"/>
      <c r="B990" s="48"/>
      <c r="C990" s="61"/>
      <c r="D990" s="61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5.75" customHeight="1">
      <c r="A991" s="48"/>
      <c r="B991" s="48"/>
      <c r="C991" s="61"/>
      <c r="D991" s="61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5.75" customHeight="1">
      <c r="A992" s="48"/>
      <c r="B992" s="48"/>
      <c r="C992" s="61"/>
      <c r="D992" s="61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5.75" customHeight="1">
      <c r="A993" s="48"/>
      <c r="B993" s="48"/>
      <c r="C993" s="61"/>
      <c r="D993" s="61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5.75" customHeight="1">
      <c r="A994" s="48"/>
      <c r="B994" s="48"/>
      <c r="C994" s="61"/>
      <c r="D994" s="61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5.75" customHeight="1">
      <c r="A995" s="48"/>
      <c r="B995" s="48"/>
      <c r="C995" s="61"/>
      <c r="D995" s="61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5.75" customHeight="1">
      <c r="A996" s="48"/>
      <c r="B996" s="48"/>
      <c r="C996" s="61"/>
      <c r="D996" s="61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5.75" customHeight="1">
      <c r="A997" s="48"/>
      <c r="B997" s="48"/>
      <c r="C997" s="61"/>
      <c r="D997" s="61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5.75" customHeight="1">
      <c r="A998" s="48"/>
      <c r="B998" s="48"/>
      <c r="C998" s="61"/>
      <c r="D998" s="61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5.75" customHeight="1">
      <c r="A999" s="48"/>
      <c r="B999" s="48"/>
      <c r="C999" s="61"/>
      <c r="D999" s="61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5.75" customHeight="1">
      <c r="A1000" s="48"/>
      <c r="B1000" s="48"/>
      <c r="C1000" s="61"/>
      <c r="D1000" s="61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mergeCells count="13">
    <mergeCell ref="C4:J4"/>
    <mergeCell ref="C5:J5"/>
    <mergeCell ref="M5:T5"/>
    <mergeCell ref="J6:J7"/>
    <mergeCell ref="L6:M7"/>
    <mergeCell ref="F7:F8"/>
    <mergeCell ref="C1:L1"/>
    <mergeCell ref="M1:W1"/>
    <mergeCell ref="C2:G2"/>
    <mergeCell ref="M2:R2"/>
    <mergeCell ref="C3:J3"/>
    <mergeCell ref="M3:U3"/>
    <mergeCell ref="M4:U4"/>
  </mergeCells>
  <conditionalFormatting sqref="A36:C36 E36:Z36">
    <cfRule type="cellIs" dxfId="8" priority="1" operator="equal">
      <formula>$D$36</formula>
    </cfRule>
  </conditionalFormatting>
  <conditionalFormatting sqref="A36:C36 E36:Z36">
    <cfRule type="cellIs" dxfId="9" priority="2" operator="equal">
      <formula>$D$36</formula>
    </cfRule>
  </conditionalFormatting>
  <conditionalFormatting sqref="A36:C36 E36:Y36">
    <cfRule type="cellIs" dxfId="8" priority="3" operator="equal">
      <formula>$D$36</formula>
    </cfRule>
  </conditionalFormatting>
  <conditionalFormatting sqref="U9:Z36 G9:Q36 A19:B36 A9:B9">
    <cfRule type="expression" dxfId="8" priority="4">
      <formula>D36="Ready to present to ECHO"</formula>
    </cfRule>
  </conditionalFormatting>
  <conditionalFormatting sqref="U36:Z36 G36:Q36 A36:B36">
    <cfRule type="expression" dxfId="10" priority="5">
      <formula>$D36="Cannot contact"</formula>
    </cfRule>
  </conditionalFormatting>
  <conditionalFormatting sqref="U36:Z36 G36:Q36 A36:B36">
    <cfRule type="expression" dxfId="11" priority="6">
      <formula>$D36="CURED"</formula>
    </cfRule>
  </conditionalFormatting>
  <conditionalFormatting sqref="U36:Z36 G36:Q36 A36:B36">
    <cfRule type="expression" dxfId="12" priority="7">
      <formula>$D36="Completed treatment, pending SVR labs"</formula>
    </cfRule>
  </conditionalFormatting>
  <conditionalFormatting sqref="U36:Z36 G36:Q36 A36:B36">
    <cfRule type="expression" dxfId="13" priority="8">
      <formula>$D36="Medication Approval Pending"</formula>
    </cfRule>
  </conditionalFormatting>
  <conditionalFormatting sqref="U36:Z36 G36:Q36 A36:B36">
    <cfRule type="expression" dxfId="14" priority="9">
      <formula>$D36="May need Beh Health Consult"</formula>
    </cfRule>
  </conditionalFormatting>
  <conditionalFormatting sqref="U36:Z36 G36:Q36 A36:B36">
    <cfRule type="expression" dxfId="15" priority="10">
      <formula>$D36="Pending Appt need labs"</formula>
    </cfRule>
  </conditionalFormatting>
  <conditionalFormatting sqref="U36:Z36 G36:Q36 A36:B36">
    <cfRule type="expression" dxfId="16" priority="11">
      <formula>$D36="Already started treatment"</formula>
    </cfRule>
  </conditionalFormatting>
  <conditionalFormatting sqref="U36:Z36 G36:Q36 A36:B36">
    <cfRule type="expression" dxfId="16" priority="12">
      <formula>D36="Already started treatment"</formula>
    </cfRule>
  </conditionalFormatting>
  <conditionalFormatting sqref="U36:Z36 G36:Q36 A36:B36">
    <cfRule type="expression" dxfId="8" priority="13">
      <formula>$D$36="Ready to present to ECHO"</formula>
    </cfRule>
  </conditionalFormatting>
  <conditionalFormatting sqref="A9:Y36">
    <cfRule type="expression" dxfId="11" priority="14">
      <formula>$D9="CURED"</formula>
    </cfRule>
  </conditionalFormatting>
  <conditionalFormatting sqref="A9:Y36">
    <cfRule type="expression" dxfId="12" priority="15">
      <formula>$D9="Completed treatment, pending SVR labs"</formula>
    </cfRule>
  </conditionalFormatting>
  <conditionalFormatting sqref="A9:Y36">
    <cfRule type="expression" dxfId="13" priority="16">
      <formula>$D9="Medication Approval Pending"</formula>
    </cfRule>
  </conditionalFormatting>
  <conditionalFormatting sqref="A9:Y36">
    <cfRule type="expression" dxfId="14" priority="17">
      <formula>$D9="May need Beh Health Consult"</formula>
    </cfRule>
  </conditionalFormatting>
  <conditionalFormatting sqref="A9:Y36">
    <cfRule type="expression" dxfId="15" priority="18">
      <formula>$D9="Pending Appt need labs"</formula>
    </cfRule>
  </conditionalFormatting>
  <conditionalFormatting sqref="A9:Y36">
    <cfRule type="expression" dxfId="16" priority="19">
      <formula>$D9="Already started treatment"</formula>
    </cfRule>
  </conditionalFormatting>
  <conditionalFormatting sqref="A9:Y36">
    <cfRule type="expression" dxfId="8" priority="20">
      <formula>$D9="Ready to present to ECHO"</formula>
    </cfRule>
  </conditionalFormatting>
  <conditionalFormatting sqref="A9:Y36">
    <cfRule type="expression" dxfId="10" priority="21">
      <formula>$D9="Cannot contact"</formula>
    </cfRule>
  </conditionalFormatting>
  <conditionalFormatting sqref="R9:T36">
    <cfRule type="expression" dxfId="8" priority="22">
      <formula>#REF!="Ready to present to ECHO"</formula>
    </cfRule>
  </conditionalFormatting>
  <conditionalFormatting sqref="R36:T36">
    <cfRule type="expression" dxfId="10" priority="23">
      <formula>$D36="Cannot contact"</formula>
    </cfRule>
  </conditionalFormatting>
  <conditionalFormatting sqref="R36:T36">
    <cfRule type="expression" dxfId="11" priority="24">
      <formula>$D36="CURED"</formula>
    </cfRule>
  </conditionalFormatting>
  <conditionalFormatting sqref="R36:T36">
    <cfRule type="expression" dxfId="12" priority="25">
      <formula>$D36="Completed treatment, pending SVR labs"</formula>
    </cfRule>
  </conditionalFormatting>
  <conditionalFormatting sqref="R36:T36">
    <cfRule type="expression" dxfId="13" priority="26">
      <formula>$D36="Medication Approval Pending"</formula>
    </cfRule>
  </conditionalFormatting>
  <conditionalFormatting sqref="R36:T36">
    <cfRule type="expression" dxfId="14" priority="27">
      <formula>$D36="May need Beh Health Consult"</formula>
    </cfRule>
  </conditionalFormatting>
  <conditionalFormatting sqref="R36:T36">
    <cfRule type="expression" dxfId="15" priority="28">
      <formula>$D36="Pending Appt need labs"</formula>
    </cfRule>
  </conditionalFormatting>
  <conditionalFormatting sqref="R36:T36">
    <cfRule type="expression" dxfId="16" priority="29">
      <formula>$D36="Already started treatment"</formula>
    </cfRule>
  </conditionalFormatting>
  <conditionalFormatting sqref="R36:T36">
    <cfRule type="expression" dxfId="16" priority="30">
      <formula>#REF!="Already started treatment"</formula>
    </cfRule>
  </conditionalFormatting>
  <conditionalFormatting sqref="R36:T36">
    <cfRule type="expression" dxfId="8" priority="31">
      <formula>$D$36="Ready to present to ECHO"</formula>
    </cfRule>
  </conditionalFormatting>
  <conditionalFormatting sqref="E9:F36 C19:D36">
    <cfRule type="expression" dxfId="8" priority="32">
      <formula>G36="Ready to present to ECHO"</formula>
    </cfRule>
  </conditionalFormatting>
  <conditionalFormatting sqref="C36:F36">
    <cfRule type="expression" dxfId="10" priority="33">
      <formula>$D36="Cannot contact"</formula>
    </cfRule>
  </conditionalFormatting>
  <conditionalFormatting sqref="C36:F36">
    <cfRule type="expression" dxfId="11" priority="34">
      <formula>$D36="CURED"</formula>
    </cfRule>
  </conditionalFormatting>
  <conditionalFormatting sqref="C36:F36">
    <cfRule type="expression" dxfId="12" priority="35">
      <formula>$D36="Completed treatment, pending SVR labs"</formula>
    </cfRule>
  </conditionalFormatting>
  <conditionalFormatting sqref="C36:F36">
    <cfRule type="expression" dxfId="13" priority="36">
      <formula>$D36="Medication Approval Pending"</formula>
    </cfRule>
  </conditionalFormatting>
  <conditionalFormatting sqref="C36:F36">
    <cfRule type="expression" dxfId="14" priority="37">
      <formula>$D36="May need Beh Health Consult"</formula>
    </cfRule>
  </conditionalFormatting>
  <conditionalFormatting sqref="C36:F36">
    <cfRule type="expression" dxfId="15" priority="38">
      <formula>$D36="Pending Appt need labs"</formula>
    </cfRule>
  </conditionalFormatting>
  <conditionalFormatting sqref="C36:F36">
    <cfRule type="expression" dxfId="16" priority="39">
      <formula>$D36="Already started treatment"</formula>
    </cfRule>
  </conditionalFormatting>
  <conditionalFormatting sqref="C36:F36">
    <cfRule type="expression" dxfId="16" priority="40">
      <formula>G36="Already started treatment"</formula>
    </cfRule>
  </conditionalFormatting>
  <conditionalFormatting sqref="C36:F36">
    <cfRule type="expression" dxfId="8" priority="41">
      <formula>$D$36="Ready to present to ECHO"</formula>
    </cfRule>
  </conditionalFormatting>
  <conditionalFormatting sqref="C9:D9">
    <cfRule type="expression" dxfId="8" priority="52">
      <formula>G36="Ready to present to ECHO"</formula>
    </cfRule>
  </conditionalFormatting>
  <dataValidations>
    <dataValidation type="list" allowBlank="1" showErrorMessage="1" sqref="D9:D36">
      <formula1>ptstatus</formula1>
    </dataValidation>
  </dataValidations>
  <hyperlinks>
    <hyperlink display="Sheet1!A1" location="Sheet1!A1" ref="P9"/>
    <hyperlink display="Sheet2!E2" location="Sheet2!A1" ref="P10"/>
    <hyperlink display="Sheet3!A1" location="Sheet3!A1" ref="P11"/>
    <hyperlink display="Sheet4!A1" location="Sheet4!A1" ref="P12"/>
    <hyperlink display="Sheet5!A1" location="Sheet5!A1" ref="P13"/>
    <hyperlink display="Sheet6!A1" location="Sheet6!A1" ref="P14"/>
    <hyperlink display="Sheet7!A1" location="null!A1" ref="P15"/>
    <hyperlink display="Sheet8!A1" location="null!A1" ref="P16"/>
    <hyperlink display="Sheet9!A1" location="null!A1" ref="P17"/>
    <hyperlink display="Sheet10!A1" location="null!A1" ref="P18"/>
    <hyperlink display="Sheet11!A1" location="null!A1" ref="P19"/>
    <hyperlink display="Sheet12!A1" location="null!A1" ref="P20"/>
    <hyperlink display="Sheet13!A1" location="null!A1" ref="P21"/>
    <hyperlink display="Sheet14!A1" location="null!A1" ref="P22"/>
    <hyperlink display="Sheet15!A1" location="null!A1" ref="P23"/>
    <hyperlink display="Sheet16!A1" location="null!A1" ref="P24"/>
    <hyperlink display="Sheet17!A1" location="null!A1" ref="P25"/>
    <hyperlink display="Sheet18!A1" location="null!A1" ref="P26"/>
    <hyperlink display="Sheet19!A1" location="null!A1" ref="P27"/>
    <hyperlink display="Sheet20!A1" location="null!A1" ref="P28"/>
    <hyperlink display="Sheet21!A1" location="null!A1" ref="P29"/>
    <hyperlink display="Sheet22!A1" location="null!A1" ref="P30"/>
    <hyperlink display="Sheet23!A1" location="null!A1" ref="P31"/>
    <hyperlink display="Sheet24!A1" location="null!A1" ref="P32"/>
    <hyperlink display="Sheet25!A1" location="null!A1" ref="P33"/>
    <hyperlink display="Sheet26!A1" location="null!A1" ref="P34"/>
    <hyperlink display="Sheet27!A1" location="null!A1" ref="P35"/>
    <hyperlink display="Sheet28!A1" location="null!A1" ref="P36"/>
  </hyperlinks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 fitToPage="1"/>
  </sheetPr>
  <sheetViews>
    <sheetView showGridLines="0" workbookViewId="0"/>
  </sheetViews>
  <sheetFormatPr customHeight="1" defaultColWidth="12.63" defaultRowHeight="15.0"/>
  <cols>
    <col customWidth="1" min="1" max="1" width="1.5"/>
    <col customWidth="1" min="2" max="2" width="18.38"/>
    <col customWidth="1" min="3" max="3" width="19.63"/>
    <col customWidth="1" min="4" max="4" width="21.0"/>
    <col customWidth="1" hidden="1" min="5" max="5" width="19.13"/>
    <col customWidth="1" hidden="1" min="6" max="6" width="6.88"/>
    <col customWidth="1" hidden="1" min="7" max="7" width="15.13"/>
    <col customWidth="1" min="8" max="8" width="129.0"/>
    <col customWidth="1" min="9" max="9" width="11.75"/>
    <col customWidth="1" min="10" max="10" width="27.25"/>
    <col customWidth="1" min="11" max="26" width="7.75"/>
  </cols>
  <sheetData>
    <row r="1" ht="31.5" customHeight="1">
      <c r="A1" s="1"/>
      <c r="B1" s="167" t="s">
        <v>131</v>
      </c>
      <c r="C1" s="168"/>
      <c r="D1" s="168"/>
      <c r="E1" s="168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60.0" customHeight="1">
      <c r="A2" s="1"/>
      <c r="B2" s="169" t="s">
        <v>132</v>
      </c>
      <c r="C2" s="170"/>
      <c r="D2" s="170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7.0" customHeight="1">
      <c r="A3" s="1"/>
      <c r="B3" s="171" t="s">
        <v>133</v>
      </c>
      <c r="C3" s="171" t="s">
        <v>15</v>
      </c>
      <c r="D3" s="171" t="s">
        <v>134</v>
      </c>
      <c r="E3" s="172" t="s">
        <v>135</v>
      </c>
      <c r="F3" s="172" t="s">
        <v>136</v>
      </c>
      <c r="G3" s="172" t="s">
        <v>137</v>
      </c>
      <c r="H3" s="171" t="s">
        <v>138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27.0" customHeight="1">
      <c r="A4" s="1"/>
      <c r="B4" s="173">
        <f>Ongoing!F9</f>
        <v>43010</v>
      </c>
      <c r="C4" s="170" t="str">
        <f>Ongoing!A9</f>
        <v>Smith,Jane</v>
      </c>
      <c r="D4" s="174">
        <f>Ongoing!B9</f>
        <v>12345</v>
      </c>
      <c r="E4" s="1" t="str">
        <f>CONCATENATE('Patient Appointment List'!$C4,": ",'Patient Appointment List'!$D4)</f>
        <v>Smith,Jane: 12345</v>
      </c>
      <c r="F4" s="1" t="str">
        <f>IF(ISBLANK('Patient Appointment List'!$B4),"",UPPER(TEXT('Patient Appointment List'!$B4,"ddd")))</f>
        <v>MON</v>
      </c>
      <c r="G4" s="1" t="str">
        <f>IF(ISBLANK('Patient Appointment List'!$B4),"",UPPER(TEXT('Patient Appointment List'!$B4,"mmm")))</f>
        <v>OCT</v>
      </c>
      <c r="H4" s="1" t="s">
        <v>139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7.0" customHeight="1">
      <c r="A5" s="1"/>
      <c r="B5" s="173">
        <f>Ongoing!F10</f>
        <v>43044</v>
      </c>
      <c r="C5" s="170" t="str">
        <f>Ongoing!A10</f>
        <v>smith,s</v>
      </c>
      <c r="D5" s="174">
        <f>Ongoing!B10</f>
        <v>12346</v>
      </c>
      <c r="E5" s="1" t="str">
        <f>CONCATENATE('Patient Appointment List'!$C5,": ",'Patient Appointment List'!$D5)</f>
        <v>smith,s: 12346</v>
      </c>
      <c r="F5" s="1" t="str">
        <f>IF(ISBLANK('Patient Appointment List'!$B5),"",UPPER(TEXT('Patient Appointment List'!$B5,"ddd")))</f>
        <v>SUN</v>
      </c>
      <c r="G5" s="1" t="str">
        <f>IF(ISBLANK('Patient Appointment List'!$B5),"",UPPER(TEXT('Patient Appointment List'!$B5,"mmm")))</f>
        <v>NOV</v>
      </c>
      <c r="H5" s="1" t="s">
        <v>140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27.0" customHeight="1">
      <c r="A6" s="1"/>
      <c r="B6" s="173">
        <f>Ongoing!F11</f>
        <v>43015</v>
      </c>
      <c r="C6" s="170" t="str">
        <f>Ongoing!A11</f>
        <v>doe,j</v>
      </c>
      <c r="D6" s="174">
        <f>Ongoing!B11</f>
        <v>12347</v>
      </c>
      <c r="E6" s="1" t="str">
        <f>CONCATENATE('Patient Appointment List'!$C6,": ",'Patient Appointment List'!$D6)</f>
        <v>doe,j: 12347</v>
      </c>
      <c r="F6" s="1" t="str">
        <f>IF(ISBLANK('Patient Appointment List'!$B6),"",UPPER(TEXT('Patient Appointment List'!$B6,"ddd")))</f>
        <v>SAT</v>
      </c>
      <c r="G6" s="1" t="str">
        <f>IF(ISBLANK('Patient Appointment List'!$B6),"",UPPER(TEXT('Patient Appointment List'!$B6,"mmm")))</f>
        <v>OCT</v>
      </c>
      <c r="H6" s="1" t="s">
        <v>141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27.0" customHeight="1">
      <c r="A7" s="1"/>
      <c r="B7" s="173">
        <f>Ongoing!F12</f>
        <v>43010</v>
      </c>
      <c r="C7" s="170" t="str">
        <f>Ongoing!A12</f>
        <v>doe,john</v>
      </c>
      <c r="D7" s="174">
        <f>Ongoing!B12</f>
        <v>12348</v>
      </c>
      <c r="E7" s="1" t="str">
        <f>CONCATENATE('Patient Appointment List'!$C7,": ",'Patient Appointment List'!$D7)</f>
        <v>doe,john: 12348</v>
      </c>
      <c r="F7" s="1" t="str">
        <f>IF(ISBLANK('Patient Appointment List'!$B7),"",UPPER(TEXT('Patient Appointment List'!$B7,"ddd")))</f>
        <v>MON</v>
      </c>
      <c r="G7" s="1" t="str">
        <f>IF(ISBLANK('Patient Appointment List'!$B7),"",UPPER(TEXT('Patient Appointment List'!$B7,"mmm")))</f>
        <v>OCT</v>
      </c>
      <c r="H7" s="1" t="s">
        <v>142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27.0" customHeight="1">
      <c r="A8" s="1"/>
      <c r="B8" s="173">
        <f>Ongoing!F13</f>
        <v>43021</v>
      </c>
      <c r="C8" s="170" t="str">
        <f>Ongoing!A13</f>
        <v>smith,m</v>
      </c>
      <c r="D8" s="174">
        <f>Ongoing!B13</f>
        <v>123</v>
      </c>
      <c r="E8" s="1" t="str">
        <f>CONCATENATE('Patient Appointment List'!$C8,": ",'Patient Appointment List'!$D8)</f>
        <v>smith,m: 123</v>
      </c>
      <c r="F8" s="1" t="str">
        <f>IF(ISBLANK('Patient Appointment List'!$B8),"",UPPER(TEXT('Patient Appointment List'!$B8,"ddd")))</f>
        <v>FRI</v>
      </c>
      <c r="G8" s="1" t="str">
        <f>IF(ISBLANK('Patient Appointment List'!$B8),"",UPPER(TEXT('Patient Appointment List'!$B8,"mmm")))</f>
        <v>OCT</v>
      </c>
      <c r="H8" s="1" t="s">
        <v>143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27.0" customHeight="1">
      <c r="A9" s="1"/>
      <c r="B9" s="173">
        <f>Ongoing!F14</f>
        <v>43053</v>
      </c>
      <c r="C9" s="170" t="str">
        <f>Ongoing!A14</f>
        <v>smith,a</v>
      </c>
      <c r="D9" s="174">
        <f>Ongoing!B14</f>
        <v>1234</v>
      </c>
      <c r="E9" s="1" t="str">
        <f>CONCATENATE('Patient Appointment List'!$C9,": ",'Patient Appointment List'!$D9)</f>
        <v>smith,a: 1234</v>
      </c>
      <c r="F9" s="1" t="str">
        <f>IF(ISBLANK('Patient Appointment List'!$B9),"",UPPER(TEXT('Patient Appointment List'!$B9,"ddd")))</f>
        <v>TUE</v>
      </c>
      <c r="G9" s="1" t="str">
        <f>IF(ISBLANK('Patient Appointment List'!$B9),"",UPPER(TEXT('Patient Appointment List'!$B9,"mmm")))</f>
        <v>NOV</v>
      </c>
      <c r="H9" s="1" t="s">
        <v>144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7.0" customHeight="1">
      <c r="A10" s="1"/>
      <c r="B10" s="173">
        <f>Ongoing!F15</f>
        <v>43023</v>
      </c>
      <c r="C10" s="170" t="str">
        <f>Ongoing!A15</f>
        <v>smith,b</v>
      </c>
      <c r="D10" s="174">
        <f>Ongoing!B15</f>
        <v>111</v>
      </c>
      <c r="E10" s="1" t="str">
        <f>CONCATENATE('Patient Appointment List'!$C10,": ",'Patient Appointment List'!$D10)</f>
        <v>smith,b: 111</v>
      </c>
      <c r="F10" s="1" t="str">
        <f>IF(ISBLANK('Patient Appointment List'!$B10),"",UPPER(TEXT('Patient Appointment List'!$B10,"ddd")))</f>
        <v>SUN</v>
      </c>
      <c r="G10" s="1" t="str">
        <f>IF(ISBLANK('Patient Appointment List'!$B10),"",UPPER(TEXT('Patient Appointment List'!$B10,"mmm")))</f>
        <v>OCT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27.0" customHeight="1">
      <c r="A11" s="1"/>
      <c r="B11" s="173">
        <f>Ongoing!F16</f>
        <v>43055</v>
      </c>
      <c r="C11" s="170" t="str">
        <f>Ongoing!A16</f>
        <v>smith,c</v>
      </c>
      <c r="D11" s="174">
        <f>Ongoing!B16</f>
        <v>1112</v>
      </c>
      <c r="E11" s="1" t="str">
        <f>CONCATENATE('Patient Appointment List'!$C11,": ",'Patient Appointment List'!$D11)</f>
        <v>smith,c: 1112</v>
      </c>
      <c r="F11" s="175" t="str">
        <f>IF(ISBLANK('Patient Appointment List'!$B11),"",UPPER(TEXT('Patient Appointment List'!$B11,"ddd")))</f>
        <v>THU</v>
      </c>
      <c r="G11" s="175" t="str">
        <f>IF(ISBLANK('Patient Appointment List'!$B11),"",UPPER(TEXT('Patient Appointment List'!$B11,"mmm")))</f>
        <v>NOV</v>
      </c>
      <c r="H11" s="1" t="s">
        <v>145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27.0" customHeight="1">
      <c r="A12" s="1"/>
      <c r="B12" s="173">
        <f>Ongoing!F17</f>
        <v>43025</v>
      </c>
      <c r="C12" s="170" t="str">
        <f>Ongoing!A17</f>
        <v>smith,d</v>
      </c>
      <c r="D12" s="174">
        <f>Ongoing!B17</f>
        <v>1549</v>
      </c>
      <c r="E12" s="1" t="str">
        <f>CONCATENATE('Patient Appointment List'!$C12,": ",'Patient Appointment List'!$D12)</f>
        <v>smith,d: 1549</v>
      </c>
      <c r="F12" s="1" t="str">
        <f>IF(ISBLANK('Patient Appointment List'!$B12),"",UPPER(TEXT('Patient Appointment List'!$B12,"ddd")))</f>
        <v>TUE</v>
      </c>
      <c r="G12" s="1" t="str">
        <f>IF(ISBLANK('Patient Appointment List'!$B12),"",UPPER(TEXT('Patient Appointment List'!$B12,"mmm")))</f>
        <v>OCT</v>
      </c>
      <c r="H12" s="1" t="s">
        <v>146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27.0" customHeight="1">
      <c r="A13" s="1"/>
      <c r="B13" s="173">
        <f>Ongoing!F18</f>
        <v>43004</v>
      </c>
      <c r="C13" s="170" t="str">
        <f>Ongoing!A18</f>
        <v>duck,donald</v>
      </c>
      <c r="D13" s="174">
        <f>Ongoing!B18</f>
        <v>1456</v>
      </c>
      <c r="E13" s="1" t="str">
        <f>CONCATENATE('Patient Appointment List'!$C13,": ",'Patient Appointment List'!$D13)</f>
        <v>duck,donald: 1456</v>
      </c>
      <c r="F13" s="1" t="str">
        <f>IF(ISBLANK('Patient Appointment List'!$B13),"",UPPER(TEXT('Patient Appointment List'!$B13,"ddd")))</f>
        <v>TUE</v>
      </c>
      <c r="G13" s="1" t="str">
        <f>IF(ISBLANK('Patient Appointment List'!$B13),"",UPPER(TEXT('Patient Appointment List'!$B13,"mmm")))</f>
        <v>SEP</v>
      </c>
      <c r="H13" s="1" t="s">
        <v>147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27.0" customHeight="1">
      <c r="A14" s="1"/>
      <c r="B14" s="173">
        <f>Ongoing!F19</f>
        <v>42948</v>
      </c>
      <c r="C14" s="170" t="str">
        <f>Ongoing!A19</f>
        <v>Mouse,Mickey</v>
      </c>
      <c r="D14" s="174">
        <f>Ongoing!B19</f>
        <v>78946</v>
      </c>
      <c r="E14" s="1" t="str">
        <f>CONCATENATE('Patient Appointment List'!$C14,": ",'Patient Appointment List'!$D14)</f>
        <v>Mouse,Mickey: 78946</v>
      </c>
      <c r="F14" s="1" t="str">
        <f>IF(ISBLANK('Patient Appointment List'!$B14),"",UPPER(TEXT('Patient Appointment List'!$B14,"ddd")))</f>
        <v>TUE</v>
      </c>
      <c r="G14" s="1" t="str">
        <f>IF(ISBLANK('Patient Appointment List'!$B14),"",UPPER(TEXT('Patient Appointment List'!$B14,"mmm")))</f>
        <v>AUG</v>
      </c>
      <c r="H14" s="1" t="s">
        <v>148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27.0" customHeight="1">
      <c r="A15" s="1"/>
      <c r="B15" s="173" t="str">
        <f>Ongoing!F20</f>
        <v/>
      </c>
      <c r="C15" s="170" t="str">
        <f>Ongoing!A20</f>
        <v>mouse,Minnie</v>
      </c>
      <c r="D15" s="174">
        <f>Ongoing!B20</f>
        <v>4568</v>
      </c>
      <c r="E15" s="1" t="str">
        <f>CONCATENATE('Patient Appointment List'!$C15,": ",'Patient Appointment List'!$D15)</f>
        <v>mouse,Minnie: 4568</v>
      </c>
      <c r="F15" s="175" t="str">
        <f>IF(ISBLANK('Patient Appointment List'!$B15),"",UPPER(TEXT('Patient Appointment List'!$B15,"ddd")))</f>
        <v/>
      </c>
      <c r="G15" s="175" t="str">
        <f>IF(ISBLANK('Patient Appointment List'!$B15),"",UPPER(TEXT('Patient Appointment List'!$B15,"mmm")))</f>
        <v/>
      </c>
      <c r="H15" s="1" t="s">
        <v>149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27.0" customHeight="1">
      <c r="A16" s="1"/>
      <c r="B16" s="173" t="str">
        <f>Ongoing!F21</f>
        <v/>
      </c>
      <c r="C16" s="170" t="str">
        <f>Ongoing!A21</f>
        <v>Pan,peter</v>
      </c>
      <c r="D16" s="174">
        <f>Ongoing!B21</f>
        <v>45566</v>
      </c>
      <c r="E16" s="1" t="str">
        <f>CONCATENATE('Patient Appointment List'!$C16,": ",'Patient Appointment List'!$D16)</f>
        <v>Pan,peter: 45566</v>
      </c>
      <c r="F16" s="1" t="str">
        <f>IF(ISBLANK('Patient Appointment List'!$B16),"",UPPER(TEXT('Patient Appointment List'!$B16,"ddd")))</f>
        <v/>
      </c>
      <c r="G16" s="1" t="str">
        <f>IF(ISBLANK('Patient Appointment List'!$B16),"",UPPER(TEXT('Patient Appointment List'!$B16,"mmm")))</f>
        <v/>
      </c>
      <c r="H16" s="176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27.0" customHeight="1">
      <c r="A17" s="1"/>
      <c r="B17" s="173" t="str">
        <f>Ongoing!F22</f>
        <v/>
      </c>
      <c r="C17" s="170" t="str">
        <f>Ongoing!A22</f>
        <v>Poppins,Mary</v>
      </c>
      <c r="D17" s="174">
        <f>Ongoing!B22</f>
        <v>4848</v>
      </c>
      <c r="E17" s="1" t="str">
        <f>CONCATENATE('Patient Appointment List'!$C17,": ",'Patient Appointment List'!$D17)</f>
        <v>Poppins,Mary: 4848</v>
      </c>
      <c r="F17" s="1" t="str">
        <f>IF(ISBLANK('Patient Appointment List'!$B17),"",UPPER(TEXT('Patient Appointment List'!$B17,"ddd")))</f>
        <v/>
      </c>
      <c r="G17" s="1" t="str">
        <f>IF(ISBLANK('Patient Appointment List'!$B17),"",UPPER(TEXT('Patient Appointment List'!$B17,"mmm")))</f>
        <v/>
      </c>
      <c r="H17" s="1" t="s">
        <v>150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27.0" customHeight="1">
      <c r="A18" s="1"/>
      <c r="B18" s="173" t="str">
        <f>Ongoing!F23</f>
        <v/>
      </c>
      <c r="C18" s="170" t="str">
        <f>Ongoing!A23</f>
        <v>Wonka,Willy</v>
      </c>
      <c r="D18" s="174">
        <f>Ongoing!B23</f>
        <v>89621</v>
      </c>
      <c r="E18" s="1" t="str">
        <f>CONCATENATE('Patient Appointment List'!$C18,": ",'Patient Appointment List'!$D18)</f>
        <v>Wonka,Willy: 89621</v>
      </c>
      <c r="F18" s="1" t="str">
        <f>IF(ISBLANK('Patient Appointment List'!$B18),"",UPPER(TEXT('Patient Appointment List'!$B18,"ddd")))</f>
        <v/>
      </c>
      <c r="G18" s="1" t="str">
        <f>IF(ISBLANK('Patient Appointment List'!$B18),"",UPPER(TEXT('Patient Appointment List'!$B18,"mmm")))</f>
        <v/>
      </c>
      <c r="H18" s="1" t="s">
        <v>151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27.0" customHeight="1">
      <c r="A19" s="1"/>
      <c r="B19" s="173" t="str">
        <f>Ongoing!F24</f>
        <v/>
      </c>
      <c r="C19" s="170" t="str">
        <f>Ongoing!A24</f>
        <v>Free,Willy</v>
      </c>
      <c r="D19" s="174">
        <f>Ongoing!B24</f>
        <v>4576</v>
      </c>
      <c r="E19" s="1" t="str">
        <f>CONCATENATE('Patient Appointment List'!$C19,": ",'Patient Appointment List'!$D19)</f>
        <v>Free,Willy: 4576</v>
      </c>
      <c r="F19" s="175" t="str">
        <f>IF(ISBLANK('Patient Appointment List'!$B19),"",UPPER(TEXT('Patient Appointment List'!$B19,"ddd")))</f>
        <v/>
      </c>
      <c r="G19" s="175" t="str">
        <f>IF(ISBLANK('Patient Appointment List'!$B19),"",UPPER(TEXT('Patient Appointment List'!$B19,"mmm")))</f>
        <v/>
      </c>
      <c r="H19" s="176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27.0" customHeight="1">
      <c r="A20" s="1"/>
      <c r="B20" s="173" t="str">
        <f>Ongoing!F25</f>
        <v/>
      </c>
      <c r="C20" s="170" t="str">
        <f>Ongoing!A25</f>
        <v>doe,a</v>
      </c>
      <c r="D20" s="174">
        <f>Ongoing!B25</f>
        <v>4562</v>
      </c>
      <c r="E20" s="1" t="str">
        <f>CONCATENATE('Patient Appointment List'!$C20,": ",'Patient Appointment List'!$D20)</f>
        <v>doe,a: 4562</v>
      </c>
      <c r="F20" s="1" t="str">
        <f>IF(ISBLANK('Patient Appointment List'!$B20),"",UPPER(TEXT('Patient Appointment List'!$B20,"ddd")))</f>
        <v/>
      </c>
      <c r="G20" s="1" t="str">
        <f>IF(ISBLANK('Patient Appointment List'!$B20),"",UPPER(TEXT('Patient Appointment List'!$B20,"mmm")))</f>
        <v/>
      </c>
      <c r="H20" s="1" t="s">
        <v>152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27.0" customHeight="1">
      <c r="A21" s="1"/>
      <c r="B21" s="173" t="str">
        <f>Ongoing!F26</f>
        <v/>
      </c>
      <c r="C21" s="170" t="str">
        <f>Ongoing!A26</f>
        <v>doe,b</v>
      </c>
      <c r="D21" s="174">
        <f>Ongoing!B26</f>
        <v>78956</v>
      </c>
      <c r="E21" s="1" t="str">
        <f>CONCATENATE('Patient Appointment List'!$C21,": ",'Patient Appointment List'!$D21)</f>
        <v>doe,b: 78956</v>
      </c>
      <c r="F21" s="1" t="str">
        <f>IF(ISBLANK('Patient Appointment List'!$B21),"",UPPER(TEXT('Patient Appointment List'!$B21,"ddd")))</f>
        <v/>
      </c>
      <c r="G21" s="1" t="str">
        <f>IF(ISBLANK('Patient Appointment List'!$B21),"",UPPER(TEXT('Patient Appointment List'!$B21,"mmm")))</f>
        <v/>
      </c>
      <c r="H21" s="1" t="s">
        <v>151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27.0" customHeight="1">
      <c r="A22" s="1"/>
      <c r="B22" s="173" t="str">
        <f>Ongoing!F27</f>
        <v/>
      </c>
      <c r="C22" s="170" t="str">
        <f>Ongoing!A27</f>
        <v>doe,c</v>
      </c>
      <c r="D22" s="174">
        <f>Ongoing!B27</f>
        <v>7778</v>
      </c>
      <c r="E22" s="1" t="str">
        <f>CONCATENATE('Patient Appointment List'!$C22,": ",'Patient Appointment List'!$D22)</f>
        <v>doe,c: 7778</v>
      </c>
      <c r="F22" s="1" t="str">
        <f>IF(ISBLANK('Patient Appointment List'!$B22),"",UPPER(TEXT('Patient Appointment List'!$B22,"ddd")))</f>
        <v/>
      </c>
      <c r="G22" s="1" t="str">
        <f>IF(ISBLANK('Patient Appointment List'!$B22),"",UPPER(TEXT('Patient Appointment List'!$B22,"mmm")))</f>
        <v/>
      </c>
      <c r="H22" s="1" t="s">
        <v>144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27.0" customHeight="1">
      <c r="A23" s="1"/>
      <c r="B23" s="173" t="str">
        <f>Ongoing!F28</f>
        <v/>
      </c>
      <c r="C23" s="170" t="str">
        <f>Ongoing!A28</f>
        <v>doe,d</v>
      </c>
      <c r="D23" s="174">
        <f>Ongoing!B28</f>
        <v>98686</v>
      </c>
      <c r="E23" s="1" t="str">
        <f>CONCATENATE('Patient Appointment List'!$C23,": ",'Patient Appointment List'!$D23)</f>
        <v>doe,d: 98686</v>
      </c>
      <c r="F23" s="1" t="str">
        <f>IF(ISBLANK('Patient Appointment List'!$B23),"",UPPER(TEXT('Patient Appointment List'!$B23,"ddd")))</f>
        <v/>
      </c>
      <c r="G23" s="1" t="str">
        <f>IF(ISBLANK('Patient Appointment List'!$B23),"",UPPER(TEXT('Patient Appointment List'!$B23,"mmm")))</f>
        <v/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27.0" customHeight="1">
      <c r="A24" s="1"/>
      <c r="B24" s="173" t="str">
        <f>Ongoing!F29</f>
        <v/>
      </c>
      <c r="C24" s="170" t="str">
        <f>Ongoing!A29</f>
        <v>doe,e</v>
      </c>
      <c r="D24" s="174">
        <f>Ongoing!B29</f>
        <v>8587</v>
      </c>
      <c r="E24" s="1" t="str">
        <f>CONCATENATE('Patient Appointment List'!$C24,": ",'Patient Appointment List'!$D24)</f>
        <v>doe,e: 8587</v>
      </c>
      <c r="F24" s="1" t="str">
        <f>IF(ISBLANK('Patient Appointment List'!$B24),"",UPPER(TEXT('Patient Appointment List'!$B24,"ddd")))</f>
        <v/>
      </c>
      <c r="G24" s="1" t="str">
        <f>IF(ISBLANK('Patient Appointment List'!$B24),"",UPPER(TEXT('Patient Appointment List'!$B24,"mmm")))</f>
        <v/>
      </c>
      <c r="H24" s="1" t="s">
        <v>148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27.0" customHeight="1">
      <c r="A25" s="1"/>
      <c r="B25" s="173" t="str">
        <f>Ongoing!F30</f>
        <v/>
      </c>
      <c r="C25" s="170" t="str">
        <f>Ongoing!A30</f>
        <v>doe,f</v>
      </c>
      <c r="D25" s="174">
        <f>Ongoing!B30</f>
        <v>78456</v>
      </c>
      <c r="E25" s="1" t="str">
        <f>CONCATENATE('Patient Appointment List'!$C25,": ",'Patient Appointment List'!$D25)</f>
        <v>doe,f: 78456</v>
      </c>
      <c r="F25" s="1" t="str">
        <f>IF(ISBLANK('Patient Appointment List'!$B25),"",UPPER(TEXT('Patient Appointment List'!$B25,"ddd")))</f>
        <v/>
      </c>
      <c r="G25" s="1" t="str">
        <f>IF(ISBLANK('Patient Appointment List'!$B25),"",UPPER(TEXT('Patient Appointment List'!$B25,"mmm")))</f>
        <v/>
      </c>
      <c r="H25" s="1" t="s">
        <v>144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27.0" customHeight="1">
      <c r="A26" s="1"/>
      <c r="B26" s="173" t="str">
        <f>Ongoing!F31</f>
        <v/>
      </c>
      <c r="C26" s="170" t="str">
        <f>Ongoing!A31</f>
        <v>doe,g</v>
      </c>
      <c r="D26" s="174">
        <f>Ongoing!B31</f>
        <v>32625</v>
      </c>
      <c r="E26" s="1" t="str">
        <f>CONCATENATE('Patient Appointment List'!$C26,": ",'Patient Appointment List'!$D26)</f>
        <v>doe,g: 32625</v>
      </c>
      <c r="F26" s="1" t="str">
        <f>IF(ISBLANK('Patient Appointment List'!$B26),"",UPPER(TEXT('Patient Appointment List'!$B26,"ddd")))</f>
        <v/>
      </c>
      <c r="G26" s="1" t="str">
        <f>IF(ISBLANK('Patient Appointment List'!$B26),"",UPPER(TEXT('Patient Appointment List'!$B26,"mmm")))</f>
        <v/>
      </c>
      <c r="H26" s="1" t="s">
        <v>153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27.0" customHeight="1">
      <c r="A27" s="1"/>
      <c r="B27" s="173" t="str">
        <f>Ongoing!F32</f>
        <v/>
      </c>
      <c r="C27" s="170" t="str">
        <f>Ongoing!A32</f>
        <v>smith,l</v>
      </c>
      <c r="D27" s="174">
        <f>Ongoing!B32</f>
        <v>79856</v>
      </c>
      <c r="E27" s="1" t="str">
        <f>CONCATENATE('Patient Appointment List'!$C27,": ",'Patient Appointment List'!$D27)</f>
        <v>smith,l: 79856</v>
      </c>
      <c r="F27" s="1" t="str">
        <f>IF(ISBLANK('Patient Appointment List'!$B27),"",UPPER(TEXT('Patient Appointment List'!$B27,"ddd")))</f>
        <v/>
      </c>
      <c r="G27" s="1" t="str">
        <f>IF(ISBLANK('Patient Appointment List'!$B27),"",UPPER(TEXT('Patient Appointment List'!$B27,"mmm")))</f>
        <v/>
      </c>
      <c r="H27" s="1" t="s">
        <v>151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27.0" customHeight="1">
      <c r="A28" s="1"/>
      <c r="B28" s="173" t="str">
        <f>Ongoing!F33</f>
        <v/>
      </c>
      <c r="C28" s="170" t="str">
        <f>Ongoing!A33</f>
        <v>smith,z</v>
      </c>
      <c r="D28" s="174">
        <f>Ongoing!B33</f>
        <v>42641</v>
      </c>
      <c r="E28" s="1" t="str">
        <f>CONCATENATE('Patient Appointment List'!$C28,": ",'Patient Appointment List'!$D28)</f>
        <v>smith,z: 42641</v>
      </c>
      <c r="F28" s="1" t="str">
        <f>IF(ISBLANK('Patient Appointment List'!$B28),"",UPPER(TEXT('Patient Appointment List'!$B28,"ddd")))</f>
        <v/>
      </c>
      <c r="G28" s="1" t="str">
        <f>IF(ISBLANK('Patient Appointment List'!$B28),"",UPPER(TEXT('Patient Appointment List'!$B28,"mmm")))</f>
        <v/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27.0" customHeight="1">
      <c r="A29" s="1"/>
      <c r="B29" s="173" t="str">
        <f>Ongoing!F34</f>
        <v/>
      </c>
      <c r="C29" s="170" t="str">
        <f>Ongoing!A34</f>
        <v>smith,k</v>
      </c>
      <c r="D29" s="174">
        <f>Ongoing!B34</f>
        <v>93325</v>
      </c>
      <c r="E29" s="1" t="str">
        <f>CONCATENATE('Patient Appointment List'!$C29,": ",'Patient Appointment List'!$D29)</f>
        <v>smith,k: 93325</v>
      </c>
      <c r="F29" s="1" t="str">
        <f>IF(ISBLANK('Patient Appointment List'!$B29),"",UPPER(TEXT('Patient Appointment List'!$B29,"ddd")))</f>
        <v/>
      </c>
      <c r="G29" s="1" t="str">
        <f>IF(ISBLANK('Patient Appointment List'!$B29),"",UPPER(TEXT('Patient Appointment List'!$B29,"mmm")))</f>
        <v/>
      </c>
      <c r="H29" s="1" t="s">
        <v>139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27.0" customHeight="1">
      <c r="A30" s="1"/>
      <c r="B30" s="173" t="str">
        <f>Ongoing!F35</f>
        <v/>
      </c>
      <c r="C30" s="170" t="str">
        <f>Ongoing!A35</f>
        <v>Smith,Jane</v>
      </c>
      <c r="D30" s="174">
        <f>Ongoing!B35</f>
        <v>7816</v>
      </c>
      <c r="E30" s="1" t="str">
        <f>CONCATENATE('Patient Appointment List'!$C30,": ",'Patient Appointment List'!$D30)</f>
        <v>Smith,Jane: 7816</v>
      </c>
      <c r="F30" s="1" t="str">
        <f>IF(ISBLANK('Patient Appointment List'!$B30),"",UPPER(TEXT('Patient Appointment List'!$B30,"ddd")))</f>
        <v/>
      </c>
      <c r="G30" s="1" t="str">
        <f>IF(ISBLANK('Patient Appointment List'!$B30),"",UPPER(TEXT('Patient Appointment List'!$B30,"mmm")))</f>
        <v/>
      </c>
      <c r="H30" s="177" t="s">
        <v>151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27.0" customHeight="1">
      <c r="A31" s="1"/>
      <c r="B31" s="173" t="str">
        <f>Ongoing!F36</f>
        <v/>
      </c>
      <c r="C31" s="170" t="str">
        <f>Ongoing!A36</f>
        <v>Joe,Joe</v>
      </c>
      <c r="D31" s="174" t="str">
        <f>Ongoing!B36</f>
        <v/>
      </c>
      <c r="E31" s="1" t="str">
        <f>CONCATENATE('Patient Appointment List'!$C31,": ",'Patient Appointment List'!$D31)</f>
        <v>Joe,Joe: </v>
      </c>
      <c r="F31" s="1" t="str">
        <f>IF(ISBLANK('Patient Appointment List'!$B31),"",UPPER(TEXT('Patient Appointment List'!$B31,"ddd")))</f>
        <v/>
      </c>
      <c r="G31" s="1" t="str">
        <f>IF(ISBLANK('Patient Appointment List'!$B31),"",UPPER(TEXT('Patient Appointment List'!$B31,"mmm")))</f>
        <v/>
      </c>
      <c r="H31" s="1" t="s">
        <v>154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27.0" customHeight="1">
      <c r="A32" s="1"/>
      <c r="B32" s="173" t="str">
        <f>Ongoing!F37</f>
        <v/>
      </c>
      <c r="C32" s="170" t="str">
        <f>Ongoing!A37</f>
        <v/>
      </c>
      <c r="D32" s="174" t="str">
        <f>Ongoing!B37</f>
        <v/>
      </c>
      <c r="E32" s="1" t="str">
        <f>CONCATENATE('Patient Appointment List'!$C32,": ",'Patient Appointment List'!$D32)</f>
        <v>: </v>
      </c>
      <c r="F32" s="1" t="str">
        <f>IF(ISBLANK('Patient Appointment List'!$B32),"",UPPER(TEXT('Patient Appointment List'!$B32,"ddd")))</f>
        <v/>
      </c>
      <c r="G32" s="1" t="str">
        <f>IF(ISBLANK('Patient Appointment List'!$B32),"",UPPER(TEXT('Patient Appointment List'!$B32,"mmm")))</f>
        <v/>
      </c>
      <c r="H32" s="1" t="s">
        <v>155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27.0" customHeight="1">
      <c r="A33" s="1"/>
      <c r="B33" s="173" t="str">
        <f>Ongoing!F38</f>
        <v/>
      </c>
      <c r="C33" s="170" t="str">
        <f>Ongoing!A38</f>
        <v/>
      </c>
      <c r="D33" s="174" t="str">
        <f>Ongoing!B38</f>
        <v/>
      </c>
      <c r="E33" s="1" t="str">
        <f>CONCATENATE('Patient Appointment List'!$C33,": ",'Patient Appointment List'!$D33)</f>
        <v>: </v>
      </c>
      <c r="F33" s="1" t="str">
        <f>IF(ISBLANK('Patient Appointment List'!$B33),"",UPPER(TEXT('Patient Appointment List'!$B33,"ddd")))</f>
        <v/>
      </c>
      <c r="G33" s="1" t="str">
        <f>IF(ISBLANK('Patient Appointment List'!$B33),"",UPPER(TEXT('Patient Appointment List'!$B33,"mmm")))</f>
        <v/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27.0" customHeight="1">
      <c r="A34" s="1"/>
      <c r="B34" s="173" t="str">
        <f>Ongoing!F39</f>
        <v/>
      </c>
      <c r="C34" s="170" t="str">
        <f>Ongoing!A39</f>
        <v/>
      </c>
      <c r="D34" s="174" t="str">
        <f>Ongoing!B39</f>
        <v/>
      </c>
      <c r="E34" s="1" t="str">
        <f>CONCATENATE('Patient Appointment List'!$C34,": ",'Patient Appointment List'!$D34)</f>
        <v>: </v>
      </c>
      <c r="F34" s="1" t="str">
        <f>IF(ISBLANK('Patient Appointment List'!$B34),"",UPPER(TEXT('Patient Appointment List'!$B34,"ddd")))</f>
        <v/>
      </c>
      <c r="G34" s="1" t="str">
        <f>IF(ISBLANK('Patient Appointment List'!$B34),"",UPPER(TEXT('Patient Appointment List'!$B34,"mmm")))</f>
        <v/>
      </c>
      <c r="H34" s="1" t="s">
        <v>156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27.0" customHeight="1">
      <c r="A35" s="1"/>
      <c r="B35" s="173" t="str">
        <f>Ongoing!F40</f>
        <v/>
      </c>
      <c r="C35" s="170" t="str">
        <f>Ongoing!A40</f>
        <v/>
      </c>
      <c r="D35" s="174" t="str">
        <f>Ongoing!B40</f>
        <v/>
      </c>
      <c r="E35" s="1" t="str">
        <f>CONCATENATE('Patient Appointment List'!$C35,": ",'Patient Appointment List'!$D35)</f>
        <v>: </v>
      </c>
      <c r="F35" s="1" t="str">
        <f>IF(ISBLANK('Patient Appointment List'!$B35),"",UPPER(TEXT('Patient Appointment List'!$B35,"ddd")))</f>
        <v/>
      </c>
      <c r="G35" s="1" t="str">
        <f>IF(ISBLANK('Patient Appointment List'!$B35),"",UPPER(TEXT('Patient Appointment List'!$B35,"mmm")))</f>
        <v/>
      </c>
      <c r="H35" s="1" t="s">
        <v>157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27.0" customHeight="1">
      <c r="A36" s="1"/>
      <c r="B36" s="173" t="str">
        <f>Ongoing!F41</f>
        <v/>
      </c>
      <c r="C36" s="170" t="str">
        <f>Ongoing!A41</f>
        <v/>
      </c>
      <c r="D36" s="174" t="str">
        <f>Ongoing!B41</f>
        <v/>
      </c>
      <c r="E36" s="1" t="str">
        <f>CONCATENATE('Patient Appointment List'!$C36,": ",'Patient Appointment List'!$D36)</f>
        <v>: </v>
      </c>
      <c r="F36" s="1" t="str">
        <f>IF(ISBLANK('Patient Appointment List'!$B36),"",UPPER(TEXT('Patient Appointment List'!$B36,"ddd")))</f>
        <v/>
      </c>
      <c r="G36" s="1" t="str">
        <f>IF(ISBLANK('Patient Appointment List'!$B36),"",UPPER(TEXT('Patient Appointment List'!$B36,"mmm")))</f>
        <v/>
      </c>
      <c r="H36" s="1" t="s">
        <v>149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27.0" customHeight="1">
      <c r="A37" s="1"/>
      <c r="B37" s="173" t="str">
        <f>Ongoing!F42</f>
        <v/>
      </c>
      <c r="C37" s="170" t="str">
        <f>Ongoing!A42</f>
        <v/>
      </c>
      <c r="D37" s="174" t="str">
        <f>Ongoing!B42</f>
        <v/>
      </c>
      <c r="E37" s="1" t="str">
        <f>CONCATENATE('Patient Appointment List'!$C37,": ",'Patient Appointment List'!$D37)</f>
        <v>: </v>
      </c>
      <c r="F37" s="1" t="str">
        <f>IF(ISBLANK('Patient Appointment List'!$B37),"",UPPER(TEXT('Patient Appointment List'!$B37,"ddd")))</f>
        <v/>
      </c>
      <c r="G37" s="1" t="str">
        <f>IF(ISBLANK('Patient Appointment List'!$B37),"",UPPER(TEXT('Patient Appointment List'!$B37,"mmm")))</f>
        <v/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27.0" customHeight="1">
      <c r="A38" s="1"/>
      <c r="B38" s="173" t="str">
        <f>Ongoing!F43</f>
        <v/>
      </c>
      <c r="C38" s="170" t="str">
        <f>Ongoing!A43</f>
        <v/>
      </c>
      <c r="D38" s="174" t="str">
        <f>Ongoing!B43</f>
        <v/>
      </c>
      <c r="E38" s="1" t="str">
        <f>CONCATENATE('Patient Appointment List'!$C38,": ",'Patient Appointment List'!$D38)</f>
        <v>: </v>
      </c>
      <c r="F38" s="1" t="str">
        <f>IF(ISBLANK('Patient Appointment List'!$B38),"",UPPER(TEXT('Patient Appointment List'!$B38,"ddd")))</f>
        <v/>
      </c>
      <c r="G38" s="1" t="str">
        <f>IF(ISBLANK('Patient Appointment List'!$B38),"",UPPER(TEXT('Patient Appointment List'!$B38,"mmm")))</f>
        <v/>
      </c>
      <c r="H38" s="1" t="s">
        <v>142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27.0" customHeight="1">
      <c r="A39" s="1"/>
      <c r="B39" s="173" t="str">
        <f>Ongoing!F44</f>
        <v/>
      </c>
      <c r="C39" s="170" t="str">
        <f>Ongoing!A44</f>
        <v/>
      </c>
      <c r="D39" s="174" t="str">
        <f>Ongoing!B44</f>
        <v/>
      </c>
      <c r="E39" s="1" t="str">
        <f>CONCATENATE('Patient Appointment List'!$C39,": ",'Patient Appointment List'!$D39)</f>
        <v>: </v>
      </c>
      <c r="F39" s="1" t="str">
        <f>IF(ISBLANK('Patient Appointment List'!$B39),"",UPPER(TEXT('Patient Appointment List'!$B39,"ddd")))</f>
        <v/>
      </c>
      <c r="G39" s="1" t="str">
        <f>IF(ISBLANK('Patient Appointment List'!$B39),"",UPPER(TEXT('Patient Appointment List'!$B39,"mmm")))</f>
        <v/>
      </c>
      <c r="H39" s="1" t="s">
        <v>155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27.0" customHeight="1">
      <c r="A40" s="1"/>
      <c r="B40" s="173" t="str">
        <f>Ongoing!F45</f>
        <v/>
      </c>
      <c r="C40" s="170" t="str">
        <f>Ongoing!A45</f>
        <v/>
      </c>
      <c r="D40" s="174" t="str">
        <f>Ongoing!B45</f>
        <v/>
      </c>
      <c r="E40" s="1" t="str">
        <f>CONCATENATE('Patient Appointment List'!$C40,": ",'Patient Appointment List'!$D40)</f>
        <v>: </v>
      </c>
      <c r="F40" s="1" t="str">
        <f>IF(ISBLANK('Patient Appointment List'!$B40),"",UPPER(TEXT('Patient Appointment List'!$B40,"ddd")))</f>
        <v/>
      </c>
      <c r="G40" s="1" t="str">
        <f>IF(ISBLANK('Patient Appointment List'!$B40),"",UPPER(TEXT('Patient Appointment List'!$B40,"mmm")))</f>
        <v/>
      </c>
      <c r="H40" s="1" t="s">
        <v>155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27.0" customHeight="1">
      <c r="A41" s="1"/>
      <c r="B41" s="173" t="str">
        <f>Ongoing!F46</f>
        <v/>
      </c>
      <c r="C41" s="170" t="str">
        <f>Ongoing!A46</f>
        <v/>
      </c>
      <c r="D41" s="174" t="str">
        <f>Ongoing!B46</f>
        <v/>
      </c>
      <c r="E41" s="1" t="str">
        <f>CONCATENATE('Patient Appointment List'!$C41,": ",'Patient Appointment List'!$D41)</f>
        <v>: </v>
      </c>
      <c r="F41" s="1" t="str">
        <f>IF(ISBLANK('Patient Appointment List'!$B41),"",UPPER(TEXT('Patient Appointment List'!$B41,"ddd")))</f>
        <v/>
      </c>
      <c r="G41" s="1" t="str">
        <f>IF(ISBLANK('Patient Appointment List'!$B41),"",UPPER(TEXT('Patient Appointment List'!$B41,"mmm")))</f>
        <v/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27.0" customHeight="1">
      <c r="A42" s="1"/>
      <c r="B42" s="173" t="str">
        <f>Ongoing!F47</f>
        <v/>
      </c>
      <c r="C42" s="170" t="str">
        <f>Ongoing!A47</f>
        <v/>
      </c>
      <c r="D42" s="174" t="str">
        <f>Ongoing!B47</f>
        <v/>
      </c>
      <c r="E42" s="1" t="str">
        <f>CONCATENATE('Patient Appointment List'!$C42,": ",'Patient Appointment List'!$D42)</f>
        <v>: </v>
      </c>
      <c r="F42" s="1" t="str">
        <f>IF(ISBLANK('Patient Appointment List'!$B42),"",UPPER(TEXT('Patient Appointment List'!$B42,"ddd")))</f>
        <v/>
      </c>
      <c r="G42" s="1" t="str">
        <f>IF(ISBLANK('Patient Appointment List'!$B42),"",UPPER(TEXT('Patient Appointment List'!$B42,"mmm")))</f>
        <v/>
      </c>
      <c r="H42" s="1" t="s">
        <v>153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27.0" customHeight="1">
      <c r="A43" s="1"/>
      <c r="B43" s="173" t="str">
        <f>Ongoing!F48</f>
        <v/>
      </c>
      <c r="C43" s="170" t="str">
        <f>Ongoing!A48</f>
        <v/>
      </c>
      <c r="D43" s="174" t="str">
        <f>Ongoing!B48</f>
        <v/>
      </c>
      <c r="E43" s="1" t="str">
        <f>CONCATENATE('Patient Appointment List'!$C43,": ",'Patient Appointment List'!$D43)</f>
        <v>: </v>
      </c>
      <c r="F43" s="1" t="str">
        <f>IF(ISBLANK('Patient Appointment List'!$B43),"",UPPER(TEXT('Patient Appointment List'!$B43,"ddd")))</f>
        <v/>
      </c>
      <c r="G43" s="1" t="str">
        <f>IF(ISBLANK('Patient Appointment List'!$B43),"",UPPER(TEXT('Patient Appointment List'!$B43,"mmm")))</f>
        <v/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27.0" customHeight="1">
      <c r="A44" s="1"/>
      <c r="B44" s="173" t="str">
        <f>Ongoing!F49</f>
        <v/>
      </c>
      <c r="C44" s="170" t="str">
        <f>Ongoing!A49</f>
        <v/>
      </c>
      <c r="D44" s="174" t="str">
        <f>Ongoing!B49</f>
        <v/>
      </c>
      <c r="E44" s="1" t="str">
        <f>CONCATENATE('Patient Appointment List'!$C44,": ",'Patient Appointment List'!$D44)</f>
        <v>: </v>
      </c>
      <c r="F44" s="1" t="str">
        <f>IF(ISBLANK('Patient Appointment List'!$B44),"",UPPER(TEXT('Patient Appointment List'!$B44,"ddd")))</f>
        <v/>
      </c>
      <c r="G44" s="1" t="str">
        <f>IF(ISBLANK('Patient Appointment List'!$B44),"",UPPER(TEXT('Patient Appointment List'!$B44,"mmm")))</f>
        <v/>
      </c>
      <c r="H44" s="1" t="s">
        <v>158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27.0" customHeight="1">
      <c r="A45" s="1"/>
      <c r="B45" s="173" t="str">
        <f>Ongoing!F50</f>
        <v/>
      </c>
      <c r="C45" s="170" t="str">
        <f>Ongoing!A50</f>
        <v/>
      </c>
      <c r="D45" s="174" t="str">
        <f>Ongoing!B50</f>
        <v/>
      </c>
      <c r="E45" s="1" t="str">
        <f>CONCATENATE('Patient Appointment List'!$C45,": ",'Patient Appointment List'!$D45)</f>
        <v>: </v>
      </c>
      <c r="F45" s="1" t="str">
        <f>IF(ISBLANK('Patient Appointment List'!$B45),"",UPPER(TEXT('Patient Appointment List'!$B45,"ddd")))</f>
        <v/>
      </c>
      <c r="G45" s="1" t="str">
        <f>IF(ISBLANK('Patient Appointment List'!$B45),"",UPPER(TEXT('Patient Appointment List'!$B45,"mmm")))</f>
        <v/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27.0" customHeight="1">
      <c r="A46" s="1"/>
      <c r="B46" s="173" t="str">
        <f>Ongoing!F51</f>
        <v/>
      </c>
      <c r="C46" s="170" t="str">
        <f>Ongoing!A51</f>
        <v/>
      </c>
      <c r="D46" s="174" t="str">
        <f>Ongoing!B51</f>
        <v/>
      </c>
      <c r="E46" s="1" t="str">
        <f>CONCATENATE('Patient Appointment List'!$C46,": ",'Patient Appointment List'!$D46)</f>
        <v>: </v>
      </c>
      <c r="F46" s="1" t="str">
        <f>IF(ISBLANK('Patient Appointment List'!$B46),"",UPPER(TEXT('Patient Appointment List'!$B46,"ddd")))</f>
        <v/>
      </c>
      <c r="G46" s="1" t="str">
        <f>IF(ISBLANK('Patient Appointment List'!$B46),"",UPPER(TEXT('Patient Appointment List'!$B46,"mmm")))</f>
        <v/>
      </c>
      <c r="H46" s="1" t="s">
        <v>143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27.0" customHeight="1">
      <c r="A47" s="1"/>
      <c r="B47" s="173" t="str">
        <f>Ongoing!F52</f>
        <v/>
      </c>
      <c r="C47" s="170" t="str">
        <f>Ongoing!A52</f>
        <v/>
      </c>
      <c r="D47" s="174" t="str">
        <f>Ongoing!B52</f>
        <v/>
      </c>
      <c r="E47" s="1" t="str">
        <f>CONCATENATE('Patient Appointment List'!$C47,": ",'Patient Appointment List'!$D47)</f>
        <v>: </v>
      </c>
      <c r="F47" s="1" t="str">
        <f>IF(ISBLANK('Patient Appointment List'!$B47),"",UPPER(TEXT('Patient Appointment List'!$B47,"ddd")))</f>
        <v/>
      </c>
      <c r="G47" s="1" t="str">
        <f>IF(ISBLANK('Patient Appointment List'!$B47),"",UPPER(TEXT('Patient Appointment List'!$B47,"mmm")))</f>
        <v/>
      </c>
      <c r="H47" s="1" t="s">
        <v>155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27.0" customHeight="1">
      <c r="A48" s="1"/>
      <c r="B48" s="173" t="str">
        <f>Ongoing!F53</f>
        <v/>
      </c>
      <c r="C48" s="170" t="str">
        <f>Ongoing!A53</f>
        <v/>
      </c>
      <c r="D48" s="174" t="str">
        <f>Ongoing!B53</f>
        <v/>
      </c>
      <c r="E48" s="1" t="str">
        <f>CONCATENATE('Patient Appointment List'!$C48,": ",'Patient Appointment List'!$D48)</f>
        <v>: </v>
      </c>
      <c r="F48" s="1" t="str">
        <f>IF(ISBLANK('Patient Appointment List'!$B48),"",UPPER(TEXT('Patient Appointment List'!$B48,"ddd")))</f>
        <v/>
      </c>
      <c r="G48" s="1" t="str">
        <f>IF(ISBLANK('Patient Appointment List'!$B48),"",UPPER(TEXT('Patient Appointment List'!$B48,"mmm")))</f>
        <v/>
      </c>
      <c r="H48" s="1" t="s">
        <v>141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27.0" customHeight="1">
      <c r="A49" s="1"/>
      <c r="B49" s="173" t="str">
        <f>Ongoing!F54</f>
        <v/>
      </c>
      <c r="C49" s="170" t="str">
        <f>Ongoing!A54</f>
        <v/>
      </c>
      <c r="D49" s="174" t="str">
        <f>Ongoing!B54</f>
        <v/>
      </c>
      <c r="E49" s="1" t="str">
        <f>CONCATENATE('Patient Appointment List'!$C49,": ",'Patient Appointment List'!$D49)</f>
        <v>: </v>
      </c>
      <c r="F49" s="1" t="str">
        <f>IF(ISBLANK('Patient Appointment List'!$B49),"",UPPER(TEXT('Patient Appointment List'!$B49,"ddd")))</f>
        <v/>
      </c>
      <c r="G49" s="1" t="str">
        <f>IF(ISBLANK('Patient Appointment List'!$B49),"",UPPER(TEXT('Patient Appointment List'!$B49,"mmm")))</f>
        <v/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27.0" customHeight="1">
      <c r="A50" s="1"/>
      <c r="B50" s="173" t="str">
        <f>Ongoing!F55</f>
        <v/>
      </c>
      <c r="C50" s="170" t="str">
        <f>Ongoing!A55</f>
        <v/>
      </c>
      <c r="D50" s="174" t="str">
        <f>Ongoing!B55</f>
        <v/>
      </c>
      <c r="E50" s="1" t="str">
        <f>CONCATENATE('Patient Appointment List'!$C50,": ",'Patient Appointment List'!$D50)</f>
        <v>: </v>
      </c>
      <c r="F50" s="1" t="str">
        <f>IF(ISBLANK('Patient Appointment List'!$B50),"",UPPER(TEXT('Patient Appointment List'!$B50,"ddd")))</f>
        <v/>
      </c>
      <c r="G50" s="1" t="str">
        <f>IF(ISBLANK('Patient Appointment List'!$B50),"",UPPER(TEXT('Patient Appointment List'!$B50,"mmm")))</f>
        <v/>
      </c>
      <c r="H50" s="1" t="s">
        <v>143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27.0" customHeight="1">
      <c r="A51" s="1"/>
      <c r="B51" s="173" t="str">
        <f>Ongoing!F56</f>
        <v/>
      </c>
      <c r="C51" s="170" t="str">
        <f>Ongoing!A56</f>
        <v/>
      </c>
      <c r="D51" s="174" t="str">
        <f>Ongoing!B56</f>
        <v/>
      </c>
      <c r="E51" s="1" t="str">
        <f>CONCATENATE('Patient Appointment List'!$C51,": ",'Patient Appointment List'!$D51)</f>
        <v>: </v>
      </c>
      <c r="F51" s="1" t="str">
        <f>IF(ISBLANK('Patient Appointment List'!$B51),"",UPPER(TEXT('Patient Appointment List'!$B51,"ddd")))</f>
        <v/>
      </c>
      <c r="G51" s="1" t="str">
        <f>IF(ISBLANK('Patient Appointment List'!$B51),"",UPPER(TEXT('Patient Appointment List'!$B51,"mmm")))</f>
        <v/>
      </c>
      <c r="H51" s="1" t="s">
        <v>154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27.0" customHeight="1">
      <c r="A52" s="1"/>
      <c r="B52" s="173" t="str">
        <f>Ongoing!F57</f>
        <v/>
      </c>
      <c r="C52" s="170" t="str">
        <f>Ongoing!A57</f>
        <v/>
      </c>
      <c r="D52" s="174" t="str">
        <f>Ongoing!B57</f>
        <v/>
      </c>
      <c r="E52" s="1" t="str">
        <f>CONCATENATE('Patient Appointment List'!$C52,": ",'Patient Appointment List'!$D52)</f>
        <v>: </v>
      </c>
      <c r="F52" s="1" t="str">
        <f>IF(ISBLANK('Patient Appointment List'!$B52),"",UPPER(TEXT('Patient Appointment List'!$B52,"ddd")))</f>
        <v/>
      </c>
      <c r="G52" s="1" t="str">
        <f>IF(ISBLANK('Patient Appointment List'!$B52),"",UPPER(TEXT('Patient Appointment List'!$B52,"mmm")))</f>
        <v/>
      </c>
      <c r="H52" s="1" t="s">
        <v>159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27.0" customHeight="1">
      <c r="A53" s="1"/>
      <c r="B53" s="173" t="str">
        <f>Ongoing!F58</f>
        <v/>
      </c>
      <c r="C53" s="170" t="str">
        <f>Ongoing!A58</f>
        <v/>
      </c>
      <c r="D53" s="174" t="str">
        <f>Ongoing!B58</f>
        <v/>
      </c>
      <c r="E53" s="1" t="str">
        <f>CONCATENATE('Patient Appointment List'!$C53,": ",'Patient Appointment List'!$D53)</f>
        <v>: </v>
      </c>
      <c r="F53" s="1" t="str">
        <f>IF(ISBLANK('Patient Appointment List'!$B53),"",UPPER(TEXT('Patient Appointment List'!$B53,"ddd")))</f>
        <v/>
      </c>
      <c r="G53" s="1" t="str">
        <f>IF(ISBLANK('Patient Appointment List'!$B53),"",UPPER(TEXT('Patient Appointment List'!$B53,"mmm")))</f>
        <v/>
      </c>
      <c r="H53" s="1" t="s">
        <v>160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27.0" customHeight="1">
      <c r="A54" s="1"/>
      <c r="B54" s="173" t="str">
        <f>Ongoing!F59</f>
        <v/>
      </c>
      <c r="C54" s="170" t="str">
        <f>Ongoing!A59</f>
        <v/>
      </c>
      <c r="D54" s="174" t="str">
        <f>Ongoing!B59</f>
        <v/>
      </c>
      <c r="E54" s="1" t="str">
        <f>CONCATENATE('Patient Appointment List'!$C54,": ",'Patient Appointment List'!$D54)</f>
        <v>: </v>
      </c>
      <c r="F54" s="175" t="str">
        <f>IF(ISBLANK('Patient Appointment List'!$B54),"",UPPER(TEXT('Patient Appointment List'!$B54,"ddd")))</f>
        <v/>
      </c>
      <c r="G54" s="175" t="str">
        <f>IF(ISBLANK('Patient Appointment List'!$B54),"",UPPER(TEXT('Patient Appointment List'!$B54,"mmm")))</f>
        <v/>
      </c>
      <c r="H54" s="1" t="s">
        <v>141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27.0" customHeight="1">
      <c r="A55" s="1"/>
      <c r="B55" s="173" t="str">
        <f>Ongoing!F60</f>
        <v/>
      </c>
      <c r="C55" s="170" t="str">
        <f>Ongoing!A60</f>
        <v/>
      </c>
      <c r="D55" s="174" t="str">
        <f>Ongoing!B60</f>
        <v/>
      </c>
      <c r="E55" s="1" t="str">
        <f>CONCATENATE('Patient Appointment List'!$C55,": ",'Patient Appointment List'!$D55)</f>
        <v>: </v>
      </c>
      <c r="F55" s="1" t="str">
        <f>IF(ISBLANK('Patient Appointment List'!$B55),"",UPPER(TEXT('Patient Appointment List'!$B55,"ddd")))</f>
        <v/>
      </c>
      <c r="G55" s="1" t="str">
        <f>IF(ISBLANK('Patient Appointment List'!$B55),"",UPPER(TEXT('Patient Appointment List'!$B55,"mmm")))</f>
        <v/>
      </c>
      <c r="H55" s="1" t="s">
        <v>144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27.0" customHeight="1">
      <c r="A56" s="1"/>
      <c r="B56" s="173" t="str">
        <f>Ongoing!F61</f>
        <v/>
      </c>
      <c r="C56" s="170" t="str">
        <f>Ongoing!A61</f>
        <v/>
      </c>
      <c r="D56" s="174" t="str">
        <f>Ongoing!B61</f>
        <v/>
      </c>
      <c r="E56" s="1" t="str">
        <f>CONCATENATE('Patient Appointment List'!$C56,": ",'Patient Appointment List'!$D56)</f>
        <v>: </v>
      </c>
      <c r="F56" s="1" t="str">
        <f>IF(ISBLANK('Patient Appointment List'!$B56),"",UPPER(TEXT('Patient Appointment List'!$B56,"ddd")))</f>
        <v/>
      </c>
      <c r="G56" s="1" t="str">
        <f>IF(ISBLANK('Patient Appointment List'!$B56),"",UPPER(TEXT('Patient Appointment List'!$B56,"mmm")))</f>
        <v/>
      </c>
      <c r="H56" s="1" t="s">
        <v>156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27.0" customHeight="1">
      <c r="A57" s="1"/>
      <c r="B57" s="173" t="str">
        <f>Ongoing!F62</f>
        <v/>
      </c>
      <c r="C57" s="170" t="str">
        <f>Ongoing!A62</f>
        <v/>
      </c>
      <c r="D57" s="174" t="str">
        <f>Ongoing!B62</f>
        <v/>
      </c>
      <c r="E57" s="1" t="str">
        <f>CONCATENATE('Patient Appointment List'!$C57,": ",'Patient Appointment List'!$D57)</f>
        <v>: </v>
      </c>
      <c r="F57" s="1" t="str">
        <f>IF(ISBLANK('Patient Appointment List'!$B57),"",UPPER(TEXT('Patient Appointment List'!$B57,"ddd")))</f>
        <v/>
      </c>
      <c r="G57" s="1" t="str">
        <f>IF(ISBLANK('Patient Appointment List'!$B57),"",UPPER(TEXT('Patient Appointment List'!$B57,"mmm")))</f>
        <v/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27.0" customHeight="1">
      <c r="A58" s="1"/>
      <c r="B58" s="173"/>
      <c r="C58" s="170"/>
      <c r="D58" s="170"/>
      <c r="E58" s="1" t="str">
        <f>CONCATENATE('Patient Appointment List'!$C58,": ",'Patient Appointment List'!$D58)</f>
        <v>: </v>
      </c>
      <c r="F58" s="1" t="str">
        <f>IF(ISBLANK('Patient Appointment List'!$B58),"",UPPER(TEXT('Patient Appointment List'!$B58,"ddd")))</f>
        <v/>
      </c>
      <c r="G58" s="1" t="str">
        <f>IF(ISBLANK('Patient Appointment List'!$B58),"",UPPER(TEXT('Patient Appointment List'!$B58,"mmm")))</f>
        <v/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27.0" customHeight="1">
      <c r="A59" s="1"/>
      <c r="B59" s="173"/>
      <c r="C59" s="170"/>
      <c r="D59" s="170"/>
      <c r="E59" s="1" t="str">
        <f>CONCATENATE('Patient Appointment List'!$C59,": ",'Patient Appointment List'!$D59)</f>
        <v>: </v>
      </c>
      <c r="F59" s="1" t="str">
        <f>IF(ISBLANK('Patient Appointment List'!$B59),"",UPPER(TEXT('Patient Appointment List'!$B59,"ddd")))</f>
        <v/>
      </c>
      <c r="G59" s="1" t="str">
        <f>IF(ISBLANK('Patient Appointment List'!$B59),"",UPPER(TEXT('Patient Appointment List'!$B59,"mmm")))</f>
        <v/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27.0" customHeight="1">
      <c r="A60" s="1"/>
      <c r="B60" s="173"/>
      <c r="C60" s="170"/>
      <c r="D60" s="170"/>
      <c r="E60" s="1" t="str">
        <f>CONCATENATE('Patient Appointment List'!$C60,": ",'Patient Appointment List'!$D60)</f>
        <v>: </v>
      </c>
      <c r="F60" s="1" t="str">
        <f>IF(ISBLANK('Patient Appointment List'!$B60),"",UPPER(TEXT('Patient Appointment List'!$B60,"ddd")))</f>
        <v/>
      </c>
      <c r="G60" s="1" t="str">
        <f>IF(ISBLANK('Patient Appointment List'!$B60),"",UPPER(TEXT('Patient Appointment List'!$B60,"mmm")))</f>
        <v/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27.0" customHeight="1">
      <c r="A61" s="1"/>
      <c r="B61" s="173"/>
      <c r="C61" s="170"/>
      <c r="D61" s="170"/>
      <c r="E61" s="1" t="str">
        <f>CONCATENATE('Patient Appointment List'!$C61,": ",'Patient Appointment List'!$D61)</f>
        <v>: </v>
      </c>
      <c r="F61" s="1" t="str">
        <f>IF(ISBLANK('Patient Appointment List'!$B61),"",UPPER(TEXT('Patient Appointment List'!$B61,"ddd")))</f>
        <v/>
      </c>
      <c r="G61" s="1" t="str">
        <f>IF(ISBLANK('Patient Appointment List'!$B61),"",UPPER(TEXT('Patient Appointment List'!$B61,"mmm")))</f>
        <v/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27.0" customHeight="1">
      <c r="A62" s="1"/>
      <c r="B62" s="173"/>
      <c r="C62" s="170"/>
      <c r="D62" s="170"/>
      <c r="E62" s="1" t="str">
        <f>CONCATENATE('Patient Appointment List'!$C62,": ",'Patient Appointment List'!$D62)</f>
        <v>: </v>
      </c>
      <c r="F62" s="1" t="str">
        <f>IF(ISBLANK('Patient Appointment List'!$B62),"",UPPER(TEXT('Patient Appointment List'!$B62,"ddd")))</f>
        <v/>
      </c>
      <c r="G62" s="1" t="str">
        <f>IF(ISBLANK('Patient Appointment List'!$B62),"",UPPER(TEXT('Patient Appointment List'!$B62,"mmm")))</f>
        <v/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27.0" customHeight="1">
      <c r="A63" s="1"/>
      <c r="B63" s="173"/>
      <c r="C63" s="170"/>
      <c r="D63" s="170"/>
      <c r="E63" s="1" t="str">
        <f>CONCATENATE('Patient Appointment List'!$C63,": ",'Patient Appointment List'!$D63)</f>
        <v>: </v>
      </c>
      <c r="F63" s="1" t="str">
        <f>IF(ISBLANK('Patient Appointment List'!$B63),"",UPPER(TEXT('Patient Appointment List'!$B63,"ddd")))</f>
        <v/>
      </c>
      <c r="G63" s="1" t="str">
        <f>IF(ISBLANK('Patient Appointment List'!$B63),"",UPPER(TEXT('Patient Appointment List'!$B63,"mmm")))</f>
        <v/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27.0" customHeight="1">
      <c r="A64" s="1"/>
      <c r="B64" s="173"/>
      <c r="C64" s="170"/>
      <c r="D64" s="170"/>
      <c r="E64" s="1" t="str">
        <f>CONCATENATE('Patient Appointment List'!$C64,": ",'Patient Appointment List'!$D64)</f>
        <v>: </v>
      </c>
      <c r="F64" s="1" t="str">
        <f>IF(ISBLANK('Patient Appointment List'!$B64),"",UPPER(TEXT('Patient Appointment List'!$B64,"ddd")))</f>
        <v/>
      </c>
      <c r="G64" s="1" t="str">
        <f>IF(ISBLANK('Patient Appointment List'!$B64),"",UPPER(TEXT('Patient Appointment List'!$B64,"mmm")))</f>
        <v/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27.0" customHeight="1">
      <c r="A65" s="1"/>
      <c r="B65" s="173"/>
      <c r="C65" s="170"/>
      <c r="D65" s="170"/>
      <c r="E65" s="1" t="str">
        <f>CONCATENATE('Patient Appointment List'!$C65,": ",'Patient Appointment List'!$D65)</f>
        <v>: </v>
      </c>
      <c r="F65" s="1" t="str">
        <f>IF(ISBLANK('Patient Appointment List'!$B65),"",UPPER(TEXT('Patient Appointment List'!$B65,"ddd")))</f>
        <v/>
      </c>
      <c r="G65" s="1" t="str">
        <f>IF(ISBLANK('Patient Appointment List'!$B65),"",UPPER(TEXT('Patient Appointment List'!$B65,"mmm")))</f>
        <v/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27.0" customHeight="1">
      <c r="A66" s="1"/>
      <c r="B66" s="173"/>
      <c r="C66" s="170"/>
      <c r="D66" s="170"/>
      <c r="E66" s="1" t="str">
        <f>CONCATENATE('Patient Appointment List'!$C66,": ",'Patient Appointment List'!$D66)</f>
        <v>: </v>
      </c>
      <c r="F66" s="1" t="str">
        <f>IF(ISBLANK('Patient Appointment List'!$B66),"",UPPER(TEXT('Patient Appointment List'!$B66,"ddd")))</f>
        <v/>
      </c>
      <c r="G66" s="1" t="str">
        <f>IF(ISBLANK('Patient Appointment List'!$B66),"",UPPER(TEXT('Patient Appointment List'!$B66,"mmm")))</f>
        <v/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27.0" customHeight="1">
      <c r="A67" s="1"/>
      <c r="B67" s="173"/>
      <c r="C67" s="170"/>
      <c r="D67" s="170"/>
      <c r="E67" s="1" t="str">
        <f>CONCATENATE('Patient Appointment List'!$C67,": ",'Patient Appointment List'!$D67)</f>
        <v>: </v>
      </c>
      <c r="F67" s="1" t="str">
        <f>IF(ISBLANK('Patient Appointment List'!$B67),"",UPPER(TEXT('Patient Appointment List'!$B67,"ddd")))</f>
        <v/>
      </c>
      <c r="G67" s="1" t="str">
        <f>IF(ISBLANK('Patient Appointment List'!$B67),"",UPPER(TEXT('Patient Appointment List'!$B67,"mmm")))</f>
        <v/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27.0" customHeight="1">
      <c r="A68" s="1"/>
      <c r="B68" s="173"/>
      <c r="C68" s="170"/>
      <c r="D68" s="170"/>
      <c r="E68" s="1" t="str">
        <f>CONCATENATE('Patient Appointment List'!$C68,": ",'Patient Appointment List'!$D68)</f>
        <v>: </v>
      </c>
      <c r="F68" s="1" t="str">
        <f>IF(ISBLANK('Patient Appointment List'!$B68),"",UPPER(TEXT('Patient Appointment List'!$B68,"ddd")))</f>
        <v/>
      </c>
      <c r="G68" s="1" t="str">
        <f>IF(ISBLANK('Patient Appointment List'!$B68),"",UPPER(TEXT('Patient Appointment List'!$B68,"mmm")))</f>
        <v/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27.0" customHeight="1">
      <c r="A69" s="1"/>
      <c r="B69" s="173"/>
      <c r="C69" s="170"/>
      <c r="D69" s="170"/>
      <c r="E69" s="1" t="str">
        <f>CONCATENATE('Patient Appointment List'!$C69,": ",'Patient Appointment List'!$D69)</f>
        <v>: </v>
      </c>
      <c r="F69" s="1" t="str">
        <f>IF(ISBLANK('Patient Appointment List'!$B69),"",UPPER(TEXT('Patient Appointment List'!$B69,"ddd")))</f>
        <v/>
      </c>
      <c r="G69" s="1" t="str">
        <f>IF(ISBLANK('Patient Appointment List'!$B69),"",UPPER(TEXT('Patient Appointment List'!$B69,"mmm")))</f>
        <v/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27.0" customHeight="1">
      <c r="A70" s="1"/>
      <c r="B70" s="173"/>
      <c r="C70" s="170"/>
      <c r="D70" s="170"/>
      <c r="E70" s="1" t="str">
        <f>CONCATENATE('Patient Appointment List'!$C70,": ",'Patient Appointment List'!$D70)</f>
        <v>: </v>
      </c>
      <c r="F70" s="1" t="str">
        <f>IF(ISBLANK('Patient Appointment List'!$B70),"",UPPER(TEXT('Patient Appointment List'!$B70,"ddd")))</f>
        <v/>
      </c>
      <c r="G70" s="1" t="str">
        <f>IF(ISBLANK('Patient Appointment List'!$B70),"",UPPER(TEXT('Patient Appointment List'!$B70,"mmm")))</f>
        <v/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27.0" customHeight="1">
      <c r="A71" s="1"/>
      <c r="B71" s="173"/>
      <c r="C71" s="170"/>
      <c r="D71" s="170"/>
      <c r="E71" s="1" t="str">
        <f>CONCATENATE('Patient Appointment List'!$C71,": ",'Patient Appointment List'!$D71)</f>
        <v>: </v>
      </c>
      <c r="F71" s="1" t="str">
        <f>IF(ISBLANK('Patient Appointment List'!$B71),"",UPPER(TEXT('Patient Appointment List'!$B71,"ddd")))</f>
        <v/>
      </c>
      <c r="G71" s="1" t="str">
        <f>IF(ISBLANK('Patient Appointment List'!$B71),"",UPPER(TEXT('Patient Appointment List'!$B71,"mmm")))</f>
        <v/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27.0" customHeight="1">
      <c r="A72" s="1"/>
      <c r="B72" s="173"/>
      <c r="C72" s="170"/>
      <c r="D72" s="170"/>
      <c r="E72" s="1" t="str">
        <f>CONCATENATE('Patient Appointment List'!$C72,": ",'Patient Appointment List'!$D72)</f>
        <v>: </v>
      </c>
      <c r="F72" s="1" t="str">
        <f>IF(ISBLANK('Patient Appointment List'!$B72),"",UPPER(TEXT('Patient Appointment List'!$B72,"ddd")))</f>
        <v/>
      </c>
      <c r="G72" s="1" t="str">
        <f>IF(ISBLANK('Patient Appointment List'!$B72),"",UPPER(TEXT('Patient Appointment List'!$B72,"mmm")))</f>
        <v/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27.0" customHeight="1">
      <c r="A73" s="1"/>
      <c r="B73" s="173"/>
      <c r="C73" s="170"/>
      <c r="D73" s="170"/>
      <c r="E73" s="1" t="str">
        <f>CONCATENATE('Patient Appointment List'!$C73,": ",'Patient Appointment List'!$D73)</f>
        <v>: </v>
      </c>
      <c r="F73" s="1" t="str">
        <f>IF(ISBLANK('Patient Appointment List'!$B73),"",UPPER(TEXT('Patient Appointment List'!$B73,"ddd")))</f>
        <v/>
      </c>
      <c r="G73" s="1" t="str">
        <f>IF(ISBLANK('Patient Appointment List'!$B73),"",UPPER(TEXT('Patient Appointment List'!$B73,"mmm")))</f>
        <v/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27.0" customHeight="1">
      <c r="A74" s="1"/>
      <c r="B74" s="173"/>
      <c r="C74" s="170"/>
      <c r="D74" s="170"/>
      <c r="E74" s="1" t="str">
        <f>CONCATENATE('Patient Appointment List'!$C74,": ",'Patient Appointment List'!$D74)</f>
        <v>: </v>
      </c>
      <c r="F74" s="1" t="str">
        <f>IF(ISBLANK('Patient Appointment List'!$B74),"",UPPER(TEXT('Patient Appointment List'!$B74,"ddd")))</f>
        <v/>
      </c>
      <c r="G74" s="1" t="str">
        <f>IF(ISBLANK('Patient Appointment List'!$B74),"",UPPER(TEXT('Patient Appointment List'!$B74,"mmm")))</f>
        <v/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27.0" customHeight="1">
      <c r="A75" s="1"/>
      <c r="B75" s="173"/>
      <c r="C75" s="170"/>
      <c r="D75" s="170"/>
      <c r="E75" s="1" t="str">
        <f>CONCATENATE('Patient Appointment List'!$C75,": ",'Patient Appointment List'!$D75)</f>
        <v>: </v>
      </c>
      <c r="F75" s="1" t="str">
        <f>IF(ISBLANK('Patient Appointment List'!$B75),"",UPPER(TEXT('Patient Appointment List'!$B75,"ddd")))</f>
        <v/>
      </c>
      <c r="G75" s="1" t="str">
        <f>IF(ISBLANK('Patient Appointment List'!$B75),"",UPPER(TEXT('Patient Appointment List'!$B75,"mmm")))</f>
        <v/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27.0" customHeight="1">
      <c r="A76" s="1"/>
      <c r="B76" s="173"/>
      <c r="C76" s="170"/>
      <c r="D76" s="170"/>
      <c r="E76" s="1" t="str">
        <f>CONCATENATE('Patient Appointment List'!$C76,": ",'Patient Appointment List'!$D76)</f>
        <v>: </v>
      </c>
      <c r="F76" s="1" t="str">
        <f>IF(ISBLANK('Patient Appointment List'!$B76),"",UPPER(TEXT('Patient Appointment List'!$B76,"ddd")))</f>
        <v/>
      </c>
      <c r="G76" s="1" t="str">
        <f>IF(ISBLANK('Patient Appointment List'!$B76),"",UPPER(TEXT('Patient Appointment List'!$B76,"mmm")))</f>
        <v/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27.0" customHeight="1">
      <c r="A77" s="1"/>
      <c r="B77" s="173"/>
      <c r="C77" s="170"/>
      <c r="D77" s="170"/>
      <c r="E77" s="1" t="str">
        <f>CONCATENATE('Patient Appointment List'!$C77,": ",'Patient Appointment List'!$D77)</f>
        <v>: </v>
      </c>
      <c r="F77" s="1" t="str">
        <f>IF(ISBLANK('Patient Appointment List'!$B77),"",UPPER(TEXT('Patient Appointment List'!$B77,"ddd")))</f>
        <v/>
      </c>
      <c r="G77" s="1" t="str">
        <f>IF(ISBLANK('Patient Appointment List'!$B77),"",UPPER(TEXT('Patient Appointment List'!$B77,"mmm")))</f>
        <v/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27.0" customHeight="1">
      <c r="A78" s="1"/>
      <c r="B78" s="173"/>
      <c r="C78" s="170"/>
      <c r="D78" s="170"/>
      <c r="E78" s="1" t="str">
        <f>CONCATENATE('Patient Appointment List'!$C78,": ",'Patient Appointment List'!$D78)</f>
        <v>: </v>
      </c>
      <c r="F78" s="1" t="str">
        <f>IF(ISBLANK('Patient Appointment List'!$B78),"",UPPER(TEXT('Patient Appointment List'!$B78,"ddd")))</f>
        <v/>
      </c>
      <c r="G78" s="1" t="str">
        <f>IF(ISBLANK('Patient Appointment List'!$B78),"",UPPER(TEXT('Patient Appointment List'!$B78,"mmm")))</f>
        <v/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27.0" customHeight="1">
      <c r="A79" s="1"/>
      <c r="B79" s="173"/>
      <c r="C79" s="170"/>
      <c r="D79" s="170"/>
      <c r="E79" s="1" t="str">
        <f>CONCATENATE('Patient Appointment List'!$C79,": ",'Patient Appointment List'!$D79)</f>
        <v>: </v>
      </c>
      <c r="F79" s="1" t="str">
        <f>IF(ISBLANK('Patient Appointment List'!$B79),"",UPPER(TEXT('Patient Appointment List'!$B79,"ddd")))</f>
        <v/>
      </c>
      <c r="G79" s="1" t="str">
        <f>IF(ISBLANK('Patient Appointment List'!$B79),"",UPPER(TEXT('Patient Appointment List'!$B79,"mmm")))</f>
        <v/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27.0" customHeight="1">
      <c r="A80" s="1"/>
      <c r="B80" s="173"/>
      <c r="C80" s="170"/>
      <c r="D80" s="170"/>
      <c r="E80" s="1" t="str">
        <f>CONCATENATE('Patient Appointment List'!$C80,": ",'Patient Appointment List'!$D80)</f>
        <v>: </v>
      </c>
      <c r="F80" s="1" t="str">
        <f>IF(ISBLANK('Patient Appointment List'!$B80),"",UPPER(TEXT('Patient Appointment List'!$B80,"ddd")))</f>
        <v/>
      </c>
      <c r="G80" s="1" t="str">
        <f>IF(ISBLANK('Patient Appointment List'!$B80),"",UPPER(TEXT('Patient Appointment List'!$B80,"mmm")))</f>
        <v/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27.0" customHeight="1">
      <c r="A81" s="1"/>
      <c r="B81" s="173"/>
      <c r="C81" s="170"/>
      <c r="D81" s="170"/>
      <c r="E81" s="1" t="str">
        <f>CONCATENATE('Patient Appointment List'!$C81,": ",'Patient Appointment List'!$D81)</f>
        <v>: </v>
      </c>
      <c r="F81" s="1" t="str">
        <f>IF(ISBLANK('Patient Appointment List'!$B81),"",UPPER(TEXT('Patient Appointment List'!$B81,"ddd")))</f>
        <v/>
      </c>
      <c r="G81" s="1" t="str">
        <f>IF(ISBLANK('Patient Appointment List'!$B81),"",UPPER(TEXT('Patient Appointment List'!$B81,"mmm")))</f>
        <v/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27.0" customHeight="1">
      <c r="A82" s="1"/>
      <c r="B82" s="173"/>
      <c r="C82" s="170"/>
      <c r="D82" s="170"/>
      <c r="E82" s="1" t="str">
        <f>CONCATENATE('Patient Appointment List'!$C82,": ",'Patient Appointment List'!$D82)</f>
        <v>: </v>
      </c>
      <c r="F82" s="1" t="str">
        <f>IF(ISBLANK('Patient Appointment List'!$B82),"",UPPER(TEXT('Patient Appointment List'!$B82,"ddd")))</f>
        <v/>
      </c>
      <c r="G82" s="1" t="str">
        <f>IF(ISBLANK('Patient Appointment List'!$B82),"",UPPER(TEXT('Patient Appointment List'!$B82,"mmm")))</f>
        <v/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27.0" customHeight="1">
      <c r="A83" s="1"/>
      <c r="B83" s="173"/>
      <c r="C83" s="170"/>
      <c r="D83" s="170"/>
      <c r="E83" s="1" t="str">
        <f>CONCATENATE('Patient Appointment List'!$C83,": ",'Patient Appointment List'!$D83)</f>
        <v>: </v>
      </c>
      <c r="F83" s="1" t="str">
        <f>IF(ISBLANK('Patient Appointment List'!$B83),"",UPPER(TEXT('Patient Appointment List'!$B83,"ddd")))</f>
        <v/>
      </c>
      <c r="G83" s="1" t="str">
        <f>IF(ISBLANK('Patient Appointment List'!$B83),"",UPPER(TEXT('Patient Appointment List'!$B83,"mmm")))</f>
        <v/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27.0" customHeight="1">
      <c r="A84" s="1"/>
      <c r="B84" s="173"/>
      <c r="C84" s="170"/>
      <c r="D84" s="170"/>
      <c r="E84" s="1" t="str">
        <f>CONCATENATE('Patient Appointment List'!$C84,": ",'Patient Appointment List'!$D84)</f>
        <v>: </v>
      </c>
      <c r="F84" s="1" t="str">
        <f>IF(ISBLANK('Patient Appointment List'!$B84),"",UPPER(TEXT('Patient Appointment List'!$B84,"ddd")))</f>
        <v/>
      </c>
      <c r="G84" s="1" t="str">
        <f>IF(ISBLANK('Patient Appointment List'!$B84),"",UPPER(TEXT('Patient Appointment List'!$B84,"mmm")))</f>
        <v/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27.0" customHeight="1">
      <c r="A85" s="1"/>
      <c r="B85" s="173"/>
      <c r="C85" s="170"/>
      <c r="D85" s="170"/>
      <c r="E85" s="1" t="str">
        <f>CONCATENATE('Patient Appointment List'!$C85,": ",'Patient Appointment List'!$D85)</f>
        <v>: </v>
      </c>
      <c r="F85" s="1" t="str">
        <f>IF(ISBLANK('Patient Appointment List'!$B85),"",UPPER(TEXT('Patient Appointment List'!$B85,"ddd")))</f>
        <v/>
      </c>
      <c r="G85" s="1" t="str">
        <f>IF(ISBLANK('Patient Appointment List'!$B85),"",UPPER(TEXT('Patient Appointment List'!$B85,"mmm")))</f>
        <v/>
      </c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27.0" customHeight="1">
      <c r="A86" s="1"/>
      <c r="B86" s="173"/>
      <c r="C86" s="170"/>
      <c r="D86" s="170"/>
      <c r="E86" s="1" t="str">
        <f>CONCATENATE('Patient Appointment List'!$C86,": ",'Patient Appointment List'!$D86)</f>
        <v>: </v>
      </c>
      <c r="F86" s="1" t="str">
        <f>IF(ISBLANK('Patient Appointment List'!$B86),"",UPPER(TEXT('Patient Appointment List'!$B86,"ddd")))</f>
        <v/>
      </c>
      <c r="G86" s="1" t="str">
        <f>IF(ISBLANK('Patient Appointment List'!$B86),"",UPPER(TEXT('Patient Appointment List'!$B86,"mmm")))</f>
        <v/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27.0" customHeight="1">
      <c r="A87" s="1"/>
      <c r="B87" s="173"/>
      <c r="C87" s="170"/>
      <c r="D87" s="170"/>
      <c r="E87" s="1" t="str">
        <f>CONCATENATE('Patient Appointment List'!$C87,": ",'Patient Appointment List'!$D87)</f>
        <v>: </v>
      </c>
      <c r="F87" s="1" t="str">
        <f>IF(ISBLANK('Patient Appointment List'!$B87),"",UPPER(TEXT('Patient Appointment List'!$B87,"ddd")))</f>
        <v/>
      </c>
      <c r="G87" s="1" t="str">
        <f>IF(ISBLANK('Patient Appointment List'!$B87),"",UPPER(TEXT('Patient Appointment List'!$B87,"mmm")))</f>
        <v/>
      </c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27.0" customHeight="1">
      <c r="A88" s="1"/>
      <c r="B88" s="173"/>
      <c r="C88" s="170"/>
      <c r="D88" s="170"/>
      <c r="E88" s="1" t="str">
        <f>CONCATENATE('Patient Appointment List'!$C88,": ",'Patient Appointment List'!$D88)</f>
        <v>: </v>
      </c>
      <c r="F88" s="1" t="str">
        <f>IF(ISBLANK('Patient Appointment List'!$B88),"",UPPER(TEXT('Patient Appointment List'!$B88,"ddd")))</f>
        <v/>
      </c>
      <c r="G88" s="1" t="str">
        <f>IF(ISBLANK('Patient Appointment List'!$B88),"",UPPER(TEXT('Patient Appointment List'!$B88,"mmm")))</f>
        <v/>
      </c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27.0" customHeight="1">
      <c r="A89" s="1"/>
      <c r="B89" s="173"/>
      <c r="C89" s="170"/>
      <c r="D89" s="170"/>
      <c r="E89" s="1" t="str">
        <f>CONCATENATE('Patient Appointment List'!$C89,": ",'Patient Appointment List'!$D89)</f>
        <v>: </v>
      </c>
      <c r="F89" s="1" t="str">
        <f>IF(ISBLANK('Patient Appointment List'!$B89),"",UPPER(TEXT('Patient Appointment List'!$B89,"ddd")))</f>
        <v/>
      </c>
      <c r="G89" s="1" t="str">
        <f>IF(ISBLANK('Patient Appointment List'!$B89),"",UPPER(TEXT('Patient Appointment List'!$B89,"mmm")))</f>
        <v/>
      </c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27.0" customHeight="1">
      <c r="A90" s="1"/>
      <c r="B90" s="173"/>
      <c r="C90" s="170"/>
      <c r="D90" s="170"/>
      <c r="E90" s="1" t="str">
        <f>CONCATENATE('Patient Appointment List'!$C90,": ",'Patient Appointment List'!$D90)</f>
        <v>: </v>
      </c>
      <c r="F90" s="1" t="str">
        <f>IF(ISBLANK('Patient Appointment List'!$B90),"",UPPER(TEXT('Patient Appointment List'!$B90,"ddd")))</f>
        <v/>
      </c>
      <c r="G90" s="1" t="str">
        <f>IF(ISBLANK('Patient Appointment List'!$B90),"",UPPER(TEXT('Patient Appointment List'!$B90,"mmm")))</f>
        <v/>
      </c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27.0" customHeight="1">
      <c r="A91" s="1"/>
      <c r="B91" s="173"/>
      <c r="C91" s="170"/>
      <c r="D91" s="170"/>
      <c r="E91" s="1" t="str">
        <f>CONCATENATE('Patient Appointment List'!$C91,": ",'Patient Appointment List'!$D91)</f>
        <v>: </v>
      </c>
      <c r="F91" s="1" t="str">
        <f>IF(ISBLANK('Patient Appointment List'!$B91),"",UPPER(TEXT('Patient Appointment List'!$B91,"ddd")))</f>
        <v/>
      </c>
      <c r="G91" s="1" t="str">
        <f>IF(ISBLANK('Patient Appointment List'!$B91),"",UPPER(TEXT('Patient Appointment List'!$B91,"mmm")))</f>
        <v/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27.0" customHeight="1">
      <c r="A92" s="1"/>
      <c r="B92" s="173"/>
      <c r="C92" s="170"/>
      <c r="D92" s="170"/>
      <c r="E92" s="1" t="str">
        <f>CONCATENATE('Patient Appointment List'!$C92,": ",'Patient Appointment List'!$D92)</f>
        <v>: </v>
      </c>
      <c r="F92" s="1" t="str">
        <f>IF(ISBLANK('Patient Appointment List'!$B92),"",UPPER(TEXT('Patient Appointment List'!$B92,"ddd")))</f>
        <v/>
      </c>
      <c r="G92" s="1" t="str">
        <f>IF(ISBLANK('Patient Appointment List'!$B92),"",UPPER(TEXT('Patient Appointment List'!$B92,"mmm")))</f>
        <v/>
      </c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27.0" customHeight="1">
      <c r="A93" s="1"/>
      <c r="B93" s="173"/>
      <c r="C93" s="170"/>
      <c r="D93" s="170"/>
      <c r="E93" s="1" t="str">
        <f>CONCATENATE('Patient Appointment List'!$C93,": ",'Patient Appointment List'!$D93)</f>
        <v>: </v>
      </c>
      <c r="F93" s="1" t="str">
        <f>IF(ISBLANK('Patient Appointment List'!$B93),"",UPPER(TEXT('Patient Appointment List'!$B93,"ddd")))</f>
        <v/>
      </c>
      <c r="G93" s="1" t="str">
        <f>IF(ISBLANK('Patient Appointment List'!$B93),"",UPPER(TEXT('Patient Appointment List'!$B93,"mmm")))</f>
        <v/>
      </c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27.0" customHeight="1">
      <c r="A94" s="1"/>
      <c r="B94" s="173"/>
      <c r="C94" s="170"/>
      <c r="D94" s="170"/>
      <c r="E94" s="1" t="str">
        <f>CONCATENATE('Patient Appointment List'!$C94,": ",'Patient Appointment List'!$D94)</f>
        <v>: </v>
      </c>
      <c r="F94" s="1" t="str">
        <f>IF(ISBLANK('Patient Appointment List'!$B94),"",UPPER(TEXT('Patient Appointment List'!$B94,"ddd")))</f>
        <v/>
      </c>
      <c r="G94" s="1" t="str">
        <f>IF(ISBLANK('Patient Appointment List'!$B94),"",UPPER(TEXT('Patient Appointment List'!$B94,"mmm")))</f>
        <v/>
      </c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27.0" customHeight="1">
      <c r="A95" s="1"/>
      <c r="B95" s="173"/>
      <c r="C95" s="170"/>
      <c r="D95" s="170"/>
      <c r="E95" s="1" t="str">
        <f>CONCATENATE('Patient Appointment List'!$C95,": ",'Patient Appointment List'!$D95)</f>
        <v>: </v>
      </c>
      <c r="F95" s="1" t="str">
        <f>IF(ISBLANK('Patient Appointment List'!$B95),"",UPPER(TEXT('Patient Appointment List'!$B95,"ddd")))</f>
        <v/>
      </c>
      <c r="G95" s="1" t="str">
        <f>IF(ISBLANK('Patient Appointment List'!$B95),"",UPPER(TEXT('Patient Appointment List'!$B95,"mmm")))</f>
        <v/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27.0" customHeight="1">
      <c r="A96" s="1"/>
      <c r="B96" s="173"/>
      <c r="C96" s="170"/>
      <c r="D96" s="170"/>
      <c r="E96" s="1" t="str">
        <f>CONCATENATE('Patient Appointment List'!$C96,": ",'Patient Appointment List'!$D96)</f>
        <v>: </v>
      </c>
      <c r="F96" s="1" t="str">
        <f>IF(ISBLANK('Patient Appointment List'!$B96),"",UPPER(TEXT('Patient Appointment List'!$B96,"ddd")))</f>
        <v/>
      </c>
      <c r="G96" s="1" t="str">
        <f>IF(ISBLANK('Patient Appointment List'!$B96),"",UPPER(TEXT('Patient Appointment List'!$B96,"mmm")))</f>
        <v/>
      </c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27.0" customHeight="1">
      <c r="A97" s="1"/>
      <c r="B97" s="173"/>
      <c r="C97" s="170"/>
      <c r="D97" s="170"/>
      <c r="E97" s="1" t="str">
        <f>CONCATENATE('Patient Appointment List'!$C97,": ",'Patient Appointment List'!$D97)</f>
        <v>: </v>
      </c>
      <c r="F97" s="1" t="str">
        <f>IF(ISBLANK('Patient Appointment List'!$B97),"",UPPER(TEXT('Patient Appointment List'!$B97,"ddd")))</f>
        <v/>
      </c>
      <c r="G97" s="1" t="str">
        <f>IF(ISBLANK('Patient Appointment List'!$B97),"",UPPER(TEXT('Patient Appointment List'!$B97,"mmm")))</f>
        <v/>
      </c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27.0" customHeight="1">
      <c r="A98" s="1"/>
      <c r="B98" s="173"/>
      <c r="C98" s="170"/>
      <c r="D98" s="170"/>
      <c r="E98" s="1" t="str">
        <f>CONCATENATE('Patient Appointment List'!$C98,": ",'Patient Appointment List'!$D98)</f>
        <v>: </v>
      </c>
      <c r="F98" s="1" t="str">
        <f>IF(ISBLANK('Patient Appointment List'!$B98),"",UPPER(TEXT('Patient Appointment List'!$B98,"ddd")))</f>
        <v/>
      </c>
      <c r="G98" s="1" t="str">
        <f>IF(ISBLANK('Patient Appointment List'!$B98),"",UPPER(TEXT('Patient Appointment List'!$B98,"mmm")))</f>
        <v/>
      </c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27.0" customHeight="1">
      <c r="A99" s="1"/>
      <c r="B99" s="173"/>
      <c r="C99" s="170"/>
      <c r="D99" s="170"/>
      <c r="E99" s="1" t="str">
        <f>CONCATENATE('Patient Appointment List'!$C99,": ",'Patient Appointment List'!$D99)</f>
        <v>: </v>
      </c>
      <c r="F99" s="1" t="str">
        <f>IF(ISBLANK('Patient Appointment List'!$B99),"",UPPER(TEXT('Patient Appointment List'!$B99,"ddd")))</f>
        <v/>
      </c>
      <c r="G99" s="1" t="str">
        <f>IF(ISBLANK('Patient Appointment List'!$B99),"",UPPER(TEXT('Patient Appointment List'!$B99,"mmm")))</f>
        <v/>
      </c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27.0" customHeight="1">
      <c r="A100" s="1"/>
      <c r="B100" s="173"/>
      <c r="C100" s="170"/>
      <c r="D100" s="170"/>
      <c r="E100" s="1" t="str">
        <f>CONCATENATE('Patient Appointment List'!$C100,": ",'Patient Appointment List'!$D100)</f>
        <v>: </v>
      </c>
      <c r="F100" s="1" t="str">
        <f>IF(ISBLANK('Patient Appointment List'!$B100),"",UPPER(TEXT('Patient Appointment List'!$B100,"ddd")))</f>
        <v/>
      </c>
      <c r="G100" s="1" t="str">
        <f>IF(ISBLANK('Patient Appointment List'!$B100),"",UPPER(TEXT('Patient Appointment List'!$B100,"mmm")))</f>
        <v/>
      </c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27.0" customHeight="1">
      <c r="A101" s="1"/>
      <c r="B101" s="173"/>
      <c r="C101" s="170"/>
      <c r="D101" s="170"/>
      <c r="E101" s="1" t="str">
        <f>CONCATENATE('Patient Appointment List'!$C101,": ",'Patient Appointment List'!$D101)</f>
        <v>: </v>
      </c>
      <c r="F101" s="1" t="str">
        <f>IF(ISBLANK('Patient Appointment List'!$B101),"",UPPER(TEXT('Patient Appointment List'!$B101,"ddd")))</f>
        <v/>
      </c>
      <c r="G101" s="1" t="str">
        <f>IF(ISBLANK('Patient Appointment List'!$B101),"",UPPER(TEXT('Patient Appointment List'!$B101,"mmm")))</f>
        <v/>
      </c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27.0" customHeight="1">
      <c r="A102" s="1"/>
      <c r="B102" s="173"/>
      <c r="C102" s="170"/>
      <c r="D102" s="170"/>
      <c r="E102" s="1" t="str">
        <f>CONCATENATE('Patient Appointment List'!$C102,": ",'Patient Appointment List'!$D102)</f>
        <v>: </v>
      </c>
      <c r="F102" s="1" t="str">
        <f>IF(ISBLANK('Patient Appointment List'!$B102),"",UPPER(TEXT('Patient Appointment List'!$B102,"ddd")))</f>
        <v/>
      </c>
      <c r="G102" s="1" t="str">
        <f>IF(ISBLANK('Patient Appointment List'!$B102),"",UPPER(TEXT('Patient Appointment List'!$B102,"mmm")))</f>
        <v/>
      </c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27.0" customHeight="1">
      <c r="A103" s="1"/>
      <c r="B103" s="173"/>
      <c r="C103" s="170"/>
      <c r="D103" s="170"/>
      <c r="E103" s="1" t="str">
        <f>CONCATENATE('Patient Appointment List'!$C103,": ",'Patient Appointment List'!$D103)</f>
        <v>: </v>
      </c>
      <c r="F103" s="1" t="str">
        <f>IF(ISBLANK('Patient Appointment List'!$B103),"",UPPER(TEXT('Patient Appointment List'!$B103,"ddd")))</f>
        <v/>
      </c>
      <c r="G103" s="1" t="str">
        <f>IF(ISBLANK('Patient Appointment List'!$B103),"",UPPER(TEXT('Patient Appointment List'!$B103,"mmm")))</f>
        <v/>
      </c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27.0" customHeight="1">
      <c r="A104" s="1"/>
      <c r="B104" s="173"/>
      <c r="C104" s="170"/>
      <c r="D104" s="170"/>
      <c r="E104" s="1" t="str">
        <f>CONCATENATE('Patient Appointment List'!$C104,": ",'Patient Appointment List'!$D104)</f>
        <v>: </v>
      </c>
      <c r="F104" s="1" t="str">
        <f>IF(ISBLANK('Patient Appointment List'!$B104),"",UPPER(TEXT('Patient Appointment List'!$B104,"ddd")))</f>
        <v/>
      </c>
      <c r="G104" s="1" t="str">
        <f>IF(ISBLANK('Patient Appointment List'!$B104),"",UPPER(TEXT('Patient Appointment List'!$B104,"mmm")))</f>
        <v/>
      </c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27.0" customHeight="1">
      <c r="A105" s="1"/>
      <c r="B105" s="173"/>
      <c r="C105" s="170"/>
      <c r="D105" s="170"/>
      <c r="E105" s="1" t="str">
        <f>CONCATENATE('Patient Appointment List'!$C105,": ",'Patient Appointment List'!$D105)</f>
        <v>: </v>
      </c>
      <c r="F105" s="1" t="str">
        <f>IF(ISBLANK('Patient Appointment List'!$B105),"",UPPER(TEXT('Patient Appointment List'!$B105,"ddd")))</f>
        <v/>
      </c>
      <c r="G105" s="1" t="str">
        <f>IF(ISBLANK('Patient Appointment List'!$B105),"",UPPER(TEXT('Patient Appointment List'!$B105,"mmm")))</f>
        <v/>
      </c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27.0" customHeight="1">
      <c r="A106" s="1"/>
      <c r="B106" s="173"/>
      <c r="C106" s="170"/>
      <c r="D106" s="170"/>
      <c r="E106" s="1" t="str">
        <f>CONCATENATE('Patient Appointment List'!$C106,": ",'Patient Appointment List'!$D106)</f>
        <v>: </v>
      </c>
      <c r="F106" s="1" t="str">
        <f>IF(ISBLANK('Patient Appointment List'!$B106),"",UPPER(TEXT('Patient Appointment List'!$B106,"ddd")))</f>
        <v/>
      </c>
      <c r="G106" s="1" t="str">
        <f>IF(ISBLANK('Patient Appointment List'!$B106),"",UPPER(TEXT('Patient Appointment List'!$B106,"mmm")))</f>
        <v/>
      </c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27.0" customHeight="1">
      <c r="A107" s="1"/>
      <c r="B107" s="173"/>
      <c r="C107" s="170"/>
      <c r="D107" s="170"/>
      <c r="E107" s="1" t="str">
        <f>CONCATENATE('Patient Appointment List'!$C107,": ",'Patient Appointment List'!$D107)</f>
        <v>: </v>
      </c>
      <c r="F107" s="1" t="str">
        <f>IF(ISBLANK('Patient Appointment List'!$B107),"",UPPER(TEXT('Patient Appointment List'!$B107,"ddd")))</f>
        <v/>
      </c>
      <c r="G107" s="1" t="str">
        <f>IF(ISBLANK('Patient Appointment List'!$B107),"",UPPER(TEXT('Patient Appointment List'!$B107,"mmm")))</f>
        <v/>
      </c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27.0" customHeight="1">
      <c r="A108" s="1"/>
      <c r="B108" s="173"/>
      <c r="C108" s="170"/>
      <c r="D108" s="170"/>
      <c r="E108" s="1" t="str">
        <f>CONCATENATE('Patient Appointment List'!$C108,": ",'Patient Appointment List'!$D108)</f>
        <v>: </v>
      </c>
      <c r="F108" s="1" t="str">
        <f>IF(ISBLANK('Patient Appointment List'!$B108),"",UPPER(TEXT('Patient Appointment List'!$B108,"ddd")))</f>
        <v/>
      </c>
      <c r="G108" s="1" t="str">
        <f>IF(ISBLANK('Patient Appointment List'!$B108),"",UPPER(TEXT('Patient Appointment List'!$B108,"mmm")))</f>
        <v/>
      </c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27.0" customHeight="1">
      <c r="A109" s="1"/>
      <c r="B109" s="173"/>
      <c r="C109" s="170"/>
      <c r="D109" s="170"/>
      <c r="E109" s="1" t="str">
        <f>CONCATENATE('Patient Appointment List'!$C109,": ",'Patient Appointment List'!$D109)</f>
        <v>: </v>
      </c>
      <c r="F109" s="1" t="str">
        <f>IF(ISBLANK('Patient Appointment List'!$B109),"",UPPER(TEXT('Patient Appointment List'!$B109,"ddd")))</f>
        <v/>
      </c>
      <c r="G109" s="1" t="str">
        <f>IF(ISBLANK('Patient Appointment List'!$B109),"",UPPER(TEXT('Patient Appointment List'!$B109,"mmm")))</f>
        <v/>
      </c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27.0" customHeight="1">
      <c r="A110" s="1"/>
      <c r="B110" s="173"/>
      <c r="C110" s="170"/>
      <c r="D110" s="170"/>
      <c r="E110" s="1" t="str">
        <f>CONCATENATE('Patient Appointment List'!$C110,": ",'Patient Appointment List'!$D110)</f>
        <v>: </v>
      </c>
      <c r="F110" s="1" t="str">
        <f>IF(ISBLANK('Patient Appointment List'!$B110),"",UPPER(TEXT('Patient Appointment List'!$B110,"ddd")))</f>
        <v/>
      </c>
      <c r="G110" s="1" t="str">
        <f>IF(ISBLANK('Patient Appointment List'!$B110),"",UPPER(TEXT('Patient Appointment List'!$B110,"mmm")))</f>
        <v/>
      </c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27.0" customHeight="1">
      <c r="A111" s="1"/>
      <c r="B111" s="173"/>
      <c r="C111" s="170"/>
      <c r="D111" s="170"/>
      <c r="E111" s="1" t="str">
        <f>CONCATENATE('Patient Appointment List'!$C111,": ",'Patient Appointment List'!$D111)</f>
        <v>: </v>
      </c>
      <c r="F111" s="1" t="str">
        <f>IF(ISBLANK('Patient Appointment List'!$B111),"",UPPER(TEXT('Patient Appointment List'!$B111,"ddd")))</f>
        <v/>
      </c>
      <c r="G111" s="1" t="str">
        <f>IF(ISBLANK('Patient Appointment List'!$B111),"",UPPER(TEXT('Patient Appointment List'!$B111,"mmm")))</f>
        <v/>
      </c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27.0" customHeight="1">
      <c r="A112" s="1"/>
      <c r="B112" s="173"/>
      <c r="C112" s="170"/>
      <c r="D112" s="170"/>
      <c r="E112" s="1" t="str">
        <f>CONCATENATE('Patient Appointment List'!$C112,": ",'Patient Appointment List'!$D112)</f>
        <v>: </v>
      </c>
      <c r="F112" s="1" t="str">
        <f>IF(ISBLANK('Patient Appointment List'!$B112),"",UPPER(TEXT('Patient Appointment List'!$B112,"ddd")))</f>
        <v/>
      </c>
      <c r="G112" s="1" t="str">
        <f>IF(ISBLANK('Patient Appointment List'!$B112),"",UPPER(TEXT('Patient Appointment List'!$B112,"mmm")))</f>
        <v/>
      </c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27.0" customHeight="1">
      <c r="A113" s="1"/>
      <c r="B113" s="173"/>
      <c r="C113" s="170"/>
      <c r="D113" s="170"/>
      <c r="E113" s="1" t="str">
        <f>CONCATENATE('Patient Appointment List'!$C113,": ",'Patient Appointment List'!$D113)</f>
        <v>: </v>
      </c>
      <c r="F113" s="1" t="str">
        <f>IF(ISBLANK('Patient Appointment List'!$B113),"",UPPER(TEXT('Patient Appointment List'!$B113,"ddd")))</f>
        <v/>
      </c>
      <c r="G113" s="1" t="str">
        <f>IF(ISBLANK('Patient Appointment List'!$B113),"",UPPER(TEXT('Patient Appointment List'!$B113,"mmm")))</f>
        <v/>
      </c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27.0" customHeight="1">
      <c r="A114" s="1"/>
      <c r="B114" s="173"/>
      <c r="C114" s="170"/>
      <c r="D114" s="170"/>
      <c r="E114" s="1" t="str">
        <f>CONCATENATE('Patient Appointment List'!$C114,": ",'Patient Appointment List'!$D114)</f>
        <v>: </v>
      </c>
      <c r="F114" s="1" t="str">
        <f>IF(ISBLANK('Patient Appointment List'!$B114),"",UPPER(TEXT('Patient Appointment List'!$B114,"ddd")))</f>
        <v/>
      </c>
      <c r="G114" s="1" t="str">
        <f>IF(ISBLANK('Patient Appointment List'!$B114),"",UPPER(TEXT('Patient Appointment List'!$B114,"mmm")))</f>
        <v/>
      </c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27.0" customHeight="1">
      <c r="A115" s="1"/>
      <c r="B115" s="173"/>
      <c r="C115" s="170"/>
      <c r="D115" s="170"/>
      <c r="E115" s="1" t="str">
        <f>CONCATENATE('Patient Appointment List'!$C115,": ",'Patient Appointment List'!$D115)</f>
        <v>: </v>
      </c>
      <c r="F115" s="1" t="str">
        <f>IF(ISBLANK('Patient Appointment List'!$B115),"",UPPER(TEXT('Patient Appointment List'!$B115,"ddd")))</f>
        <v/>
      </c>
      <c r="G115" s="1" t="str">
        <f>IF(ISBLANK('Patient Appointment List'!$B115),"",UPPER(TEXT('Patient Appointment List'!$B115,"mmm")))</f>
        <v/>
      </c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27.0" customHeight="1">
      <c r="A116" s="1"/>
      <c r="B116" s="173"/>
      <c r="C116" s="170"/>
      <c r="D116" s="170"/>
      <c r="E116" s="1" t="str">
        <f>CONCATENATE('Patient Appointment List'!$C116,": ",'Patient Appointment List'!$D116)</f>
        <v>: </v>
      </c>
      <c r="F116" s="1" t="str">
        <f>IF(ISBLANK('Patient Appointment List'!$B116),"",UPPER(TEXT('Patient Appointment List'!$B116,"ddd")))</f>
        <v/>
      </c>
      <c r="G116" s="1" t="str">
        <f>IF(ISBLANK('Patient Appointment List'!$B116),"",UPPER(TEXT('Patient Appointment List'!$B116,"mmm")))</f>
        <v/>
      </c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27.0" customHeight="1">
      <c r="A117" s="1"/>
      <c r="B117" s="173"/>
      <c r="C117" s="170"/>
      <c r="D117" s="170"/>
      <c r="E117" s="1" t="str">
        <f>CONCATENATE('Patient Appointment List'!$C117,": ",'Patient Appointment List'!$D117)</f>
        <v>: </v>
      </c>
      <c r="F117" s="1" t="str">
        <f>IF(ISBLANK('Patient Appointment List'!$B117),"",UPPER(TEXT('Patient Appointment List'!$B117,"ddd")))</f>
        <v/>
      </c>
      <c r="G117" s="1" t="str">
        <f>IF(ISBLANK('Patient Appointment List'!$B117),"",UPPER(TEXT('Patient Appointment List'!$B117,"mmm")))</f>
        <v/>
      </c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27.0" customHeight="1">
      <c r="A118" s="1"/>
      <c r="B118" s="173"/>
      <c r="C118" s="170"/>
      <c r="D118" s="170"/>
      <c r="E118" s="1" t="str">
        <f>CONCATENATE('Patient Appointment List'!$C118,": ",'Patient Appointment List'!$D118)</f>
        <v>: </v>
      </c>
      <c r="F118" s="1" t="str">
        <f>IF(ISBLANK('Patient Appointment List'!$B118),"",UPPER(TEXT('Patient Appointment List'!$B118,"ddd")))</f>
        <v/>
      </c>
      <c r="G118" s="1" t="str">
        <f>IF(ISBLANK('Patient Appointment List'!$B118),"",UPPER(TEXT('Patient Appointment List'!$B118,"mmm")))</f>
        <v/>
      </c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27.0" customHeight="1">
      <c r="A119" s="1"/>
      <c r="B119" s="173"/>
      <c r="C119" s="170"/>
      <c r="D119" s="170"/>
      <c r="E119" s="1" t="str">
        <f>CONCATENATE('Patient Appointment List'!$C119,": ",'Patient Appointment List'!$D119)</f>
        <v>: </v>
      </c>
      <c r="F119" s="1" t="str">
        <f>IF(ISBLANK('Patient Appointment List'!$B119),"",UPPER(TEXT('Patient Appointment List'!$B119,"ddd")))</f>
        <v/>
      </c>
      <c r="G119" s="1" t="str">
        <f>IF(ISBLANK('Patient Appointment List'!$B119),"",UPPER(TEXT('Patient Appointment List'!$B119,"mmm")))</f>
        <v/>
      </c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27.0" customHeight="1">
      <c r="A120" s="1"/>
      <c r="B120" s="173"/>
      <c r="C120" s="170"/>
      <c r="D120" s="170"/>
      <c r="E120" s="1" t="str">
        <f>CONCATENATE('Patient Appointment List'!$C120,": ",'Patient Appointment List'!$D120)</f>
        <v>: </v>
      </c>
      <c r="F120" s="1" t="str">
        <f>IF(ISBLANK('Patient Appointment List'!$B120),"",UPPER(TEXT('Patient Appointment List'!$B120,"ddd")))</f>
        <v/>
      </c>
      <c r="G120" s="1" t="str">
        <f>IF(ISBLANK('Patient Appointment List'!$B120),"",UPPER(TEXT('Patient Appointment List'!$B120,"mmm")))</f>
        <v/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27.0" customHeight="1">
      <c r="A121" s="1"/>
      <c r="B121" s="173"/>
      <c r="C121" s="170"/>
      <c r="D121" s="170"/>
      <c r="E121" s="1" t="str">
        <f>CONCATENATE('Patient Appointment List'!$C121,": ",'Patient Appointment List'!$D121)</f>
        <v>: </v>
      </c>
      <c r="F121" s="1" t="str">
        <f>IF(ISBLANK('Patient Appointment List'!$B121),"",UPPER(TEXT('Patient Appointment List'!$B121,"ddd")))</f>
        <v/>
      </c>
      <c r="G121" s="1" t="str">
        <f>IF(ISBLANK('Patient Appointment List'!$B121),"",UPPER(TEXT('Patient Appointment List'!$B121,"mmm")))</f>
        <v/>
      </c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27.0" customHeight="1">
      <c r="A122" s="1"/>
      <c r="B122" s="173"/>
      <c r="C122" s="170"/>
      <c r="D122" s="170"/>
      <c r="E122" s="1" t="str">
        <f>CONCATENATE('Patient Appointment List'!$C122,": ",'Patient Appointment List'!$D122)</f>
        <v>: </v>
      </c>
      <c r="F122" s="1" t="str">
        <f>IF(ISBLANK('Patient Appointment List'!$B122),"",UPPER(TEXT('Patient Appointment List'!$B122,"ddd")))</f>
        <v/>
      </c>
      <c r="G122" s="1" t="str">
        <f>IF(ISBLANK('Patient Appointment List'!$B122),"",UPPER(TEXT('Patient Appointment List'!$B122,"mmm")))</f>
        <v/>
      </c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27.0" customHeight="1">
      <c r="A123" s="1"/>
      <c r="B123" s="173"/>
      <c r="C123" s="170"/>
      <c r="D123" s="170"/>
      <c r="E123" s="1" t="str">
        <f>CONCATENATE('Patient Appointment List'!$C123,": ",'Patient Appointment List'!$D123)</f>
        <v>: </v>
      </c>
      <c r="F123" s="1" t="str">
        <f>IF(ISBLANK('Patient Appointment List'!$B123),"",UPPER(TEXT('Patient Appointment List'!$B123,"ddd")))</f>
        <v/>
      </c>
      <c r="G123" s="1" t="str">
        <f>IF(ISBLANK('Patient Appointment List'!$B123),"",UPPER(TEXT('Patient Appointment List'!$B123,"mmm")))</f>
        <v/>
      </c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27.0" customHeight="1">
      <c r="A124" s="1"/>
      <c r="B124" s="173"/>
      <c r="C124" s="170"/>
      <c r="D124" s="170"/>
      <c r="E124" s="1" t="str">
        <f>CONCATENATE('Patient Appointment List'!$C124,": ",'Patient Appointment List'!$D124)</f>
        <v>: </v>
      </c>
      <c r="F124" s="1" t="str">
        <f>IF(ISBLANK('Patient Appointment List'!$B124),"",UPPER(TEXT('Patient Appointment List'!$B124,"ddd")))</f>
        <v/>
      </c>
      <c r="G124" s="1" t="str">
        <f>IF(ISBLANK('Patient Appointment List'!$B124),"",UPPER(TEXT('Patient Appointment List'!$B124,"mmm")))</f>
        <v/>
      </c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27.0" customHeight="1">
      <c r="A125" s="1"/>
      <c r="B125" s="173"/>
      <c r="C125" s="170"/>
      <c r="D125" s="170"/>
      <c r="E125" s="1" t="str">
        <f>CONCATENATE('Patient Appointment List'!$C125,": ",'Patient Appointment List'!$D125)</f>
        <v>: </v>
      </c>
      <c r="F125" s="1" t="str">
        <f>IF(ISBLANK('Patient Appointment List'!$B125),"",UPPER(TEXT('Patient Appointment List'!$B125,"ddd")))</f>
        <v/>
      </c>
      <c r="G125" s="1" t="str">
        <f>IF(ISBLANK('Patient Appointment List'!$B125),"",UPPER(TEXT('Patient Appointment List'!$B125,"mmm")))</f>
        <v/>
      </c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27.0" customHeight="1">
      <c r="A126" s="1"/>
      <c r="B126" s="173"/>
      <c r="C126" s="170"/>
      <c r="D126" s="170"/>
      <c r="E126" s="1" t="str">
        <f>CONCATENATE('Patient Appointment List'!$C126,": ",'Patient Appointment List'!$D126)</f>
        <v>: </v>
      </c>
      <c r="F126" s="1" t="str">
        <f>IF(ISBLANK('Patient Appointment List'!$B126),"",UPPER(TEXT('Patient Appointment List'!$B126,"ddd")))</f>
        <v/>
      </c>
      <c r="G126" s="1" t="str">
        <f>IF(ISBLANK('Patient Appointment List'!$B126),"",UPPER(TEXT('Patient Appointment List'!$B126,"mmm")))</f>
        <v/>
      </c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27.0" customHeight="1">
      <c r="A127" s="1"/>
      <c r="B127" s="173"/>
      <c r="C127" s="170"/>
      <c r="D127" s="170"/>
      <c r="E127" s="1" t="str">
        <f>CONCATENATE('Patient Appointment List'!$C127,": ",'Patient Appointment List'!$D127)</f>
        <v>: </v>
      </c>
      <c r="F127" s="1" t="str">
        <f>IF(ISBLANK('Patient Appointment List'!$B127),"",UPPER(TEXT('Patient Appointment List'!$B127,"ddd")))</f>
        <v/>
      </c>
      <c r="G127" s="1" t="str">
        <f>IF(ISBLANK('Patient Appointment List'!$B127),"",UPPER(TEXT('Patient Appointment List'!$B127,"mmm")))</f>
        <v/>
      </c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27.0" customHeight="1">
      <c r="A128" s="1"/>
      <c r="B128" s="173"/>
      <c r="C128" s="170"/>
      <c r="D128" s="170"/>
      <c r="E128" s="1" t="str">
        <f>CONCATENATE('Patient Appointment List'!$C128,": ",'Patient Appointment List'!$D128)</f>
        <v>: </v>
      </c>
      <c r="F128" s="1" t="str">
        <f>IF(ISBLANK('Patient Appointment List'!$B128),"",UPPER(TEXT('Patient Appointment List'!$B128,"ddd")))</f>
        <v/>
      </c>
      <c r="G128" s="1" t="str">
        <f>IF(ISBLANK('Patient Appointment List'!$B128),"",UPPER(TEXT('Patient Appointment List'!$B128,"mmm")))</f>
        <v/>
      </c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27.0" customHeight="1">
      <c r="A129" s="1"/>
      <c r="B129" s="173"/>
      <c r="C129" s="170"/>
      <c r="D129" s="170"/>
      <c r="E129" s="1" t="str">
        <f>CONCATENATE('Patient Appointment List'!$C129,": ",'Patient Appointment List'!$D129)</f>
        <v>: </v>
      </c>
      <c r="F129" s="1" t="str">
        <f>IF(ISBLANK('Patient Appointment List'!$B129),"",UPPER(TEXT('Patient Appointment List'!$B129,"ddd")))</f>
        <v/>
      </c>
      <c r="G129" s="1" t="str">
        <f>IF(ISBLANK('Patient Appointment List'!$B129),"",UPPER(TEXT('Patient Appointment List'!$B129,"mmm")))</f>
        <v/>
      </c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27.0" customHeight="1">
      <c r="A130" s="1"/>
      <c r="B130" s="173"/>
      <c r="C130" s="170"/>
      <c r="D130" s="170"/>
      <c r="E130" s="1" t="str">
        <f>CONCATENATE('Patient Appointment List'!$C130,": ",'Patient Appointment List'!$D130)</f>
        <v>: </v>
      </c>
      <c r="F130" s="1" t="str">
        <f>IF(ISBLANK('Patient Appointment List'!$B130),"",UPPER(TEXT('Patient Appointment List'!$B130,"ddd")))</f>
        <v/>
      </c>
      <c r="G130" s="1" t="str">
        <f>IF(ISBLANK('Patient Appointment List'!$B130),"",UPPER(TEXT('Patient Appointment List'!$B130,"mmm")))</f>
        <v/>
      </c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27.0" customHeight="1">
      <c r="A131" s="1"/>
      <c r="B131" s="173"/>
      <c r="C131" s="170"/>
      <c r="D131" s="170"/>
      <c r="E131" s="1" t="str">
        <f>CONCATENATE('Patient Appointment List'!$C131,": ",'Patient Appointment List'!$D131)</f>
        <v>: </v>
      </c>
      <c r="F131" s="1" t="str">
        <f>IF(ISBLANK('Patient Appointment List'!$B131),"",UPPER(TEXT('Patient Appointment List'!$B131,"ddd")))</f>
        <v/>
      </c>
      <c r="G131" s="1" t="str">
        <f>IF(ISBLANK('Patient Appointment List'!$B131),"",UPPER(TEXT('Patient Appointment List'!$B131,"mmm")))</f>
        <v/>
      </c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27.0" customHeight="1">
      <c r="A132" s="1"/>
      <c r="B132" s="173"/>
      <c r="C132" s="170"/>
      <c r="D132" s="170"/>
      <c r="E132" s="1" t="str">
        <f>CONCATENATE('Patient Appointment List'!$C132,": ",'Patient Appointment List'!$D132)</f>
        <v>: </v>
      </c>
      <c r="F132" s="1" t="str">
        <f>IF(ISBLANK('Patient Appointment List'!$B132),"",UPPER(TEXT('Patient Appointment List'!$B132,"ddd")))</f>
        <v/>
      </c>
      <c r="G132" s="1" t="str">
        <f>IF(ISBLANK('Patient Appointment List'!$B132),"",UPPER(TEXT('Patient Appointment List'!$B132,"mmm")))</f>
        <v/>
      </c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27.0" customHeight="1">
      <c r="A133" s="1"/>
      <c r="B133" s="173"/>
      <c r="C133" s="170"/>
      <c r="D133" s="170"/>
      <c r="E133" s="1" t="str">
        <f>CONCATENATE('Patient Appointment List'!$C133,": ",'Patient Appointment List'!$D133)</f>
        <v>: </v>
      </c>
      <c r="F133" s="1" t="str">
        <f>IF(ISBLANK('Patient Appointment List'!$B133),"",UPPER(TEXT('Patient Appointment List'!$B133,"ddd")))</f>
        <v/>
      </c>
      <c r="G133" s="1" t="str">
        <f>IF(ISBLANK('Patient Appointment List'!$B133),"",UPPER(TEXT('Patient Appointment List'!$B133,"mmm")))</f>
        <v/>
      </c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27.0" customHeight="1">
      <c r="A134" s="1"/>
      <c r="B134" s="173"/>
      <c r="C134" s="170"/>
      <c r="D134" s="170"/>
      <c r="E134" s="1" t="str">
        <f>CONCATENATE('Patient Appointment List'!$C134,": ",'Patient Appointment List'!$D134)</f>
        <v>: </v>
      </c>
      <c r="F134" s="1" t="str">
        <f>IF(ISBLANK('Patient Appointment List'!$B134),"",UPPER(TEXT('Patient Appointment List'!$B134,"ddd")))</f>
        <v/>
      </c>
      <c r="G134" s="1" t="str">
        <f>IF(ISBLANK('Patient Appointment List'!$B134),"",UPPER(TEXT('Patient Appointment List'!$B134,"mmm")))</f>
        <v/>
      </c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27.0" customHeight="1">
      <c r="A135" s="1"/>
      <c r="B135" s="173"/>
      <c r="C135" s="170"/>
      <c r="D135" s="170"/>
      <c r="E135" s="1" t="str">
        <f>CONCATENATE('Patient Appointment List'!$C135,": ",'Patient Appointment List'!$D135)</f>
        <v>: </v>
      </c>
      <c r="F135" s="1" t="str">
        <f>IF(ISBLANK('Patient Appointment List'!$B135),"",UPPER(TEXT('Patient Appointment List'!$B135,"ddd")))</f>
        <v/>
      </c>
      <c r="G135" s="1" t="str">
        <f>IF(ISBLANK('Patient Appointment List'!$B135),"",UPPER(TEXT('Patient Appointment List'!$B135,"mmm")))</f>
        <v/>
      </c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27.0" customHeight="1">
      <c r="A136" s="1"/>
      <c r="B136" s="173"/>
      <c r="C136" s="170"/>
      <c r="D136" s="170"/>
      <c r="E136" s="1" t="str">
        <f>CONCATENATE('Patient Appointment List'!$C136,": ",'Patient Appointment List'!$D136)</f>
        <v>: </v>
      </c>
      <c r="F136" s="1" t="str">
        <f>IF(ISBLANK('Patient Appointment List'!$B136),"",UPPER(TEXT('Patient Appointment List'!$B136,"ddd")))</f>
        <v/>
      </c>
      <c r="G136" s="1" t="str">
        <f>IF(ISBLANK('Patient Appointment List'!$B136),"",UPPER(TEXT('Patient Appointment List'!$B136,"mmm")))</f>
        <v/>
      </c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27.0" customHeight="1">
      <c r="A137" s="1"/>
      <c r="B137" s="173"/>
      <c r="C137" s="170"/>
      <c r="D137" s="170"/>
      <c r="E137" s="1" t="str">
        <f>CONCATENATE('Patient Appointment List'!$C137,": ",'Patient Appointment List'!$D137)</f>
        <v>: </v>
      </c>
      <c r="F137" s="1" t="str">
        <f>IF(ISBLANK('Patient Appointment List'!$B137),"",UPPER(TEXT('Patient Appointment List'!$B137,"ddd")))</f>
        <v/>
      </c>
      <c r="G137" s="1" t="str">
        <f>IF(ISBLANK('Patient Appointment List'!$B137),"",UPPER(TEXT('Patient Appointment List'!$B137,"mmm")))</f>
        <v/>
      </c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27.0" customHeight="1">
      <c r="A138" s="1"/>
      <c r="B138" s="173"/>
      <c r="C138" s="170"/>
      <c r="D138" s="170"/>
      <c r="E138" s="1" t="str">
        <f>CONCATENATE('Patient Appointment List'!$C138,": ",'Patient Appointment List'!$D138)</f>
        <v>: </v>
      </c>
      <c r="F138" s="1" t="str">
        <f>IF(ISBLANK('Patient Appointment List'!$B138),"",UPPER(TEXT('Patient Appointment List'!$B138,"ddd")))</f>
        <v/>
      </c>
      <c r="G138" s="1" t="str">
        <f>IF(ISBLANK('Patient Appointment List'!$B138),"",UPPER(TEXT('Patient Appointment List'!$B138,"mmm")))</f>
        <v/>
      </c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27.0" customHeight="1">
      <c r="A139" s="1"/>
      <c r="B139" s="173"/>
      <c r="C139" s="170"/>
      <c r="D139" s="170"/>
      <c r="E139" s="1" t="str">
        <f>CONCATENATE('Patient Appointment List'!$C139,": ",'Patient Appointment List'!$D139)</f>
        <v>: </v>
      </c>
      <c r="F139" s="1" t="str">
        <f>IF(ISBLANK('Patient Appointment List'!$B139),"",UPPER(TEXT('Patient Appointment List'!$B139,"ddd")))</f>
        <v/>
      </c>
      <c r="G139" s="1" t="str">
        <f>IF(ISBLANK('Patient Appointment List'!$B139),"",UPPER(TEXT('Patient Appointment List'!$B139,"mmm")))</f>
        <v/>
      </c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27.0" customHeight="1">
      <c r="A140" s="1"/>
      <c r="B140" s="173"/>
      <c r="C140" s="170"/>
      <c r="D140" s="170"/>
      <c r="E140" s="1" t="str">
        <f>CONCATENATE('Patient Appointment List'!$C140,": ",'Patient Appointment List'!$D140)</f>
        <v>: </v>
      </c>
      <c r="F140" s="1" t="str">
        <f>IF(ISBLANK('Patient Appointment List'!$B140),"",UPPER(TEXT('Patient Appointment List'!$B140,"ddd")))</f>
        <v/>
      </c>
      <c r="G140" s="1" t="str">
        <f>IF(ISBLANK('Patient Appointment List'!$B140),"",UPPER(TEXT('Patient Appointment List'!$B140,"mmm")))</f>
        <v/>
      </c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27.0" customHeight="1">
      <c r="A141" s="1"/>
      <c r="B141" s="173"/>
      <c r="C141" s="170"/>
      <c r="D141" s="170"/>
      <c r="E141" s="1" t="str">
        <f>CONCATENATE('Patient Appointment List'!$C141,": ",'Patient Appointment List'!$D141)</f>
        <v>: </v>
      </c>
      <c r="F141" s="1" t="str">
        <f>IF(ISBLANK('Patient Appointment List'!$B141),"",UPPER(TEXT('Patient Appointment List'!$B141,"ddd")))</f>
        <v/>
      </c>
      <c r="G141" s="1" t="str">
        <f>IF(ISBLANK('Patient Appointment List'!$B141),"",UPPER(TEXT('Patient Appointment List'!$B141,"mmm")))</f>
        <v/>
      </c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27.0" customHeight="1">
      <c r="A142" s="1"/>
      <c r="B142" s="173"/>
      <c r="C142" s="170"/>
      <c r="D142" s="170"/>
      <c r="E142" s="1" t="str">
        <f>CONCATENATE('Patient Appointment List'!$C142,": ",'Patient Appointment List'!$D142)</f>
        <v>: </v>
      </c>
      <c r="F142" s="1" t="str">
        <f>IF(ISBLANK('Patient Appointment List'!$B142),"",UPPER(TEXT('Patient Appointment List'!$B142,"ddd")))</f>
        <v/>
      </c>
      <c r="G142" s="1" t="str">
        <f>IF(ISBLANK('Patient Appointment List'!$B142),"",UPPER(TEXT('Patient Appointment List'!$B142,"mmm")))</f>
        <v/>
      </c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27.0" customHeight="1">
      <c r="A143" s="1"/>
      <c r="B143" s="173"/>
      <c r="C143" s="170"/>
      <c r="D143" s="170"/>
      <c r="E143" s="1" t="str">
        <f>CONCATENATE('Patient Appointment List'!$C143,": ",'Patient Appointment List'!$D143)</f>
        <v>: </v>
      </c>
      <c r="F143" s="1" t="str">
        <f>IF(ISBLANK('Patient Appointment List'!$B143),"",UPPER(TEXT('Patient Appointment List'!$B143,"ddd")))</f>
        <v/>
      </c>
      <c r="G143" s="1" t="str">
        <f>IF(ISBLANK('Patient Appointment List'!$B143),"",UPPER(TEXT('Patient Appointment List'!$B143,"mmm")))</f>
        <v/>
      </c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27.0" customHeight="1">
      <c r="A144" s="1"/>
      <c r="B144" s="173"/>
      <c r="C144" s="170"/>
      <c r="D144" s="170"/>
      <c r="E144" s="1" t="str">
        <f>CONCATENATE('Patient Appointment List'!$C144,": ",'Patient Appointment List'!$D144)</f>
        <v>: </v>
      </c>
      <c r="F144" s="1" t="str">
        <f>IF(ISBLANK('Patient Appointment List'!$B144),"",UPPER(TEXT('Patient Appointment List'!$B144,"ddd")))</f>
        <v/>
      </c>
      <c r="G144" s="1" t="str">
        <f>IF(ISBLANK('Patient Appointment List'!$B144),"",UPPER(TEXT('Patient Appointment List'!$B144,"mmm")))</f>
        <v/>
      </c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27.0" customHeight="1">
      <c r="A145" s="1"/>
      <c r="B145" s="173"/>
      <c r="C145" s="170"/>
      <c r="D145" s="170"/>
      <c r="E145" s="1" t="str">
        <f>CONCATENATE('Patient Appointment List'!$C145,": ",'Patient Appointment List'!$D145)</f>
        <v>: </v>
      </c>
      <c r="F145" s="1" t="str">
        <f>IF(ISBLANK('Patient Appointment List'!$B145),"",UPPER(TEXT('Patient Appointment List'!$B145,"ddd")))</f>
        <v/>
      </c>
      <c r="G145" s="1" t="str">
        <f>IF(ISBLANK('Patient Appointment List'!$B145),"",UPPER(TEXT('Patient Appointment List'!$B145,"mmm")))</f>
        <v/>
      </c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27.0" customHeight="1">
      <c r="A146" s="1"/>
      <c r="B146" s="173"/>
      <c r="C146" s="170"/>
      <c r="D146" s="170"/>
      <c r="E146" s="1" t="str">
        <f>CONCATENATE('Patient Appointment List'!$C146,": ",'Patient Appointment List'!$D146)</f>
        <v>: </v>
      </c>
      <c r="F146" s="1" t="str">
        <f>IF(ISBLANK('Patient Appointment List'!$B146),"",UPPER(TEXT('Patient Appointment List'!$B146,"ddd")))</f>
        <v/>
      </c>
      <c r="G146" s="1" t="str">
        <f>IF(ISBLANK('Patient Appointment List'!$B146),"",UPPER(TEXT('Patient Appointment List'!$B146,"mmm")))</f>
        <v/>
      </c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27.0" customHeight="1">
      <c r="A147" s="1"/>
      <c r="B147" s="173"/>
      <c r="C147" s="170"/>
      <c r="D147" s="170"/>
      <c r="E147" s="1" t="str">
        <f>CONCATENATE('Patient Appointment List'!$C147,": ",'Patient Appointment List'!$D147)</f>
        <v>: </v>
      </c>
      <c r="F147" s="1" t="str">
        <f>IF(ISBLANK('Patient Appointment List'!$B147),"",UPPER(TEXT('Patient Appointment List'!$B147,"ddd")))</f>
        <v/>
      </c>
      <c r="G147" s="1" t="str">
        <f>IF(ISBLANK('Patient Appointment List'!$B147),"",UPPER(TEXT('Patient Appointment List'!$B147,"mmm")))</f>
        <v/>
      </c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27.0" customHeight="1">
      <c r="A148" s="1"/>
      <c r="B148" s="173"/>
      <c r="C148" s="170"/>
      <c r="D148" s="170"/>
      <c r="E148" s="1" t="str">
        <f>CONCATENATE('Patient Appointment List'!$C148,": ",'Patient Appointment List'!$D148)</f>
        <v>: </v>
      </c>
      <c r="F148" s="1" t="str">
        <f>IF(ISBLANK('Patient Appointment List'!$B148),"",UPPER(TEXT('Patient Appointment List'!$B148,"ddd")))</f>
        <v/>
      </c>
      <c r="G148" s="1" t="str">
        <f>IF(ISBLANK('Patient Appointment List'!$B148),"",UPPER(TEXT('Patient Appointment List'!$B148,"mmm")))</f>
        <v/>
      </c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27.0" customHeight="1">
      <c r="A149" s="1"/>
      <c r="B149" s="173"/>
      <c r="C149" s="170"/>
      <c r="D149" s="170"/>
      <c r="E149" s="1" t="str">
        <f>CONCATENATE('Patient Appointment List'!$C149,": ",'Patient Appointment List'!$D149)</f>
        <v>: </v>
      </c>
      <c r="F149" s="1" t="str">
        <f>IF(ISBLANK('Patient Appointment List'!$B149),"",UPPER(TEXT('Patient Appointment List'!$B149,"ddd")))</f>
        <v/>
      </c>
      <c r="G149" s="1" t="str">
        <f>IF(ISBLANK('Patient Appointment List'!$B149),"",UPPER(TEXT('Patient Appointment List'!$B149,"mmm")))</f>
        <v/>
      </c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27.0" customHeight="1">
      <c r="A150" s="1"/>
      <c r="B150" s="173"/>
      <c r="C150" s="170"/>
      <c r="D150" s="170"/>
      <c r="E150" s="1" t="str">
        <f>CONCATENATE('Patient Appointment List'!$C150,": ",'Patient Appointment List'!$D150)</f>
        <v>: </v>
      </c>
      <c r="F150" s="1" t="str">
        <f>IF(ISBLANK('Patient Appointment List'!$B150),"",UPPER(TEXT('Patient Appointment List'!$B150,"ddd")))</f>
        <v/>
      </c>
      <c r="G150" s="1" t="str">
        <f>IF(ISBLANK('Patient Appointment List'!$B150),"",UPPER(TEXT('Patient Appointment List'!$B150,"mmm")))</f>
        <v/>
      </c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27.0" customHeight="1">
      <c r="A151" s="1"/>
      <c r="B151" s="173"/>
      <c r="C151" s="170"/>
      <c r="D151" s="170"/>
      <c r="E151" s="1" t="str">
        <f>CONCATENATE('Patient Appointment List'!$C151,": ",'Patient Appointment List'!$D151)</f>
        <v>: </v>
      </c>
      <c r="F151" s="1" t="str">
        <f>IF(ISBLANK('Patient Appointment List'!$B151),"",UPPER(TEXT('Patient Appointment List'!$B151,"ddd")))</f>
        <v/>
      </c>
      <c r="G151" s="1" t="str">
        <f>IF(ISBLANK('Patient Appointment List'!$B151),"",UPPER(TEXT('Patient Appointment List'!$B151,"mmm")))</f>
        <v/>
      </c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27.0" customHeight="1">
      <c r="A152" s="1"/>
      <c r="B152" s="173"/>
      <c r="C152" s="170"/>
      <c r="D152" s="170"/>
      <c r="E152" s="1" t="str">
        <f>CONCATENATE('Patient Appointment List'!$C152,": ",'Patient Appointment List'!$D152)</f>
        <v>: </v>
      </c>
      <c r="F152" s="1" t="str">
        <f>IF(ISBLANK('Patient Appointment List'!$B152),"",UPPER(TEXT('Patient Appointment List'!$B152,"ddd")))</f>
        <v/>
      </c>
      <c r="G152" s="1" t="str">
        <f>IF(ISBLANK('Patient Appointment List'!$B152),"",UPPER(TEXT('Patient Appointment List'!$B152,"mmm")))</f>
        <v/>
      </c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27.0" customHeight="1">
      <c r="A153" s="1"/>
      <c r="B153" s="173"/>
      <c r="C153" s="170"/>
      <c r="D153" s="170"/>
      <c r="E153" s="1" t="str">
        <f>CONCATENATE('Patient Appointment List'!$C153,": ",'Patient Appointment List'!$D153)</f>
        <v>: </v>
      </c>
      <c r="F153" s="1" t="str">
        <f>IF(ISBLANK('Patient Appointment List'!$B153),"",UPPER(TEXT('Patient Appointment List'!$B153,"ddd")))</f>
        <v/>
      </c>
      <c r="G153" s="1" t="str">
        <f>IF(ISBLANK('Patient Appointment List'!$B153),"",UPPER(TEXT('Patient Appointment List'!$B153,"mmm")))</f>
        <v/>
      </c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27.0" customHeight="1">
      <c r="A154" s="1"/>
      <c r="B154" s="173"/>
      <c r="C154" s="170"/>
      <c r="D154" s="170"/>
      <c r="E154" s="1" t="str">
        <f>CONCATENATE('Patient Appointment List'!$C154,": ",'Patient Appointment List'!$D154)</f>
        <v>: </v>
      </c>
      <c r="F154" s="1" t="str">
        <f>IF(ISBLANK('Patient Appointment List'!$B154),"",UPPER(TEXT('Patient Appointment List'!$B154,"ddd")))</f>
        <v/>
      </c>
      <c r="G154" s="1" t="str">
        <f>IF(ISBLANK('Patient Appointment List'!$B154),"",UPPER(TEXT('Patient Appointment List'!$B154,"mmm")))</f>
        <v/>
      </c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27.0" customHeight="1">
      <c r="A155" s="1"/>
      <c r="B155" s="173"/>
      <c r="C155" s="170"/>
      <c r="D155" s="170"/>
      <c r="E155" s="1" t="str">
        <f>CONCATENATE('Patient Appointment List'!$C155,": ",'Patient Appointment List'!$D155)</f>
        <v>: </v>
      </c>
      <c r="F155" s="1" t="str">
        <f>IF(ISBLANK('Patient Appointment List'!$B155),"",UPPER(TEXT('Patient Appointment List'!$B155,"ddd")))</f>
        <v/>
      </c>
      <c r="G155" s="1" t="str">
        <f>IF(ISBLANK('Patient Appointment List'!$B155),"",UPPER(TEXT('Patient Appointment List'!$B155,"mmm")))</f>
        <v/>
      </c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27.0" customHeight="1">
      <c r="A156" s="1"/>
      <c r="B156" s="173"/>
      <c r="C156" s="170"/>
      <c r="D156" s="170"/>
      <c r="E156" s="1" t="str">
        <f>CONCATENATE('Patient Appointment List'!$C156,": ",'Patient Appointment List'!$D156)</f>
        <v>: </v>
      </c>
      <c r="F156" s="1" t="str">
        <f>IF(ISBLANK('Patient Appointment List'!$B156),"",UPPER(TEXT('Patient Appointment List'!$B156,"ddd")))</f>
        <v/>
      </c>
      <c r="G156" s="1" t="str">
        <f>IF(ISBLANK('Patient Appointment List'!$B156),"",UPPER(TEXT('Patient Appointment List'!$B156,"mmm")))</f>
        <v/>
      </c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27.0" customHeight="1">
      <c r="A157" s="1"/>
      <c r="B157" s="173"/>
      <c r="C157" s="170"/>
      <c r="D157" s="170"/>
      <c r="E157" s="1" t="str">
        <f>CONCATENATE('Patient Appointment List'!$C157,": ",'Patient Appointment List'!$D157)</f>
        <v>: </v>
      </c>
      <c r="F157" s="1" t="str">
        <f>IF(ISBLANK('Patient Appointment List'!$B157),"",UPPER(TEXT('Patient Appointment List'!$B157,"ddd")))</f>
        <v/>
      </c>
      <c r="G157" s="1" t="str">
        <f>IF(ISBLANK('Patient Appointment List'!$B157),"",UPPER(TEXT('Patient Appointment List'!$B157,"mmm")))</f>
        <v/>
      </c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27.0" customHeight="1">
      <c r="A158" s="1"/>
      <c r="B158" s="173"/>
      <c r="C158" s="170"/>
      <c r="D158" s="170"/>
      <c r="E158" s="1" t="str">
        <f>CONCATENATE('Patient Appointment List'!$C158,": ",'Patient Appointment List'!$D158)</f>
        <v>: </v>
      </c>
      <c r="F158" s="1" t="str">
        <f>IF(ISBLANK('Patient Appointment List'!$B158),"",UPPER(TEXT('Patient Appointment List'!$B158,"ddd")))</f>
        <v/>
      </c>
      <c r="G158" s="1" t="str">
        <f>IF(ISBLANK('Patient Appointment List'!$B158),"",UPPER(TEXT('Patient Appointment List'!$B158,"mmm")))</f>
        <v/>
      </c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27.0" customHeight="1">
      <c r="A159" s="1"/>
      <c r="B159" s="173"/>
      <c r="C159" s="170"/>
      <c r="D159" s="170"/>
      <c r="E159" s="1" t="str">
        <f>CONCATENATE('Patient Appointment List'!$C159,": ",'Patient Appointment List'!$D159)</f>
        <v>: </v>
      </c>
      <c r="F159" s="1" t="str">
        <f>IF(ISBLANK('Patient Appointment List'!$B159),"",UPPER(TEXT('Patient Appointment List'!$B159,"ddd")))</f>
        <v/>
      </c>
      <c r="G159" s="1" t="str">
        <f>IF(ISBLANK('Patient Appointment List'!$B159),"",UPPER(TEXT('Patient Appointment List'!$B159,"mmm")))</f>
        <v/>
      </c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27.0" customHeight="1">
      <c r="A160" s="1"/>
      <c r="B160" s="173"/>
      <c r="C160" s="170"/>
      <c r="D160" s="170"/>
      <c r="E160" s="1" t="str">
        <f>CONCATENATE('Patient Appointment List'!$C160,": ",'Patient Appointment List'!$D160)</f>
        <v>: </v>
      </c>
      <c r="F160" s="1" t="str">
        <f>IF(ISBLANK('Patient Appointment List'!$B160),"",UPPER(TEXT('Patient Appointment List'!$B160,"ddd")))</f>
        <v/>
      </c>
      <c r="G160" s="1" t="str">
        <f>IF(ISBLANK('Patient Appointment List'!$B160),"",UPPER(TEXT('Patient Appointment List'!$B160,"mmm")))</f>
        <v/>
      </c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27.0" customHeight="1">
      <c r="A161" s="1"/>
      <c r="B161" s="173"/>
      <c r="C161" s="170"/>
      <c r="D161" s="170"/>
      <c r="E161" s="1" t="str">
        <f>CONCATENATE('Patient Appointment List'!$C161,": ",'Patient Appointment List'!$D161)</f>
        <v>: </v>
      </c>
      <c r="F161" s="1" t="str">
        <f>IF(ISBLANK('Patient Appointment List'!$B161),"",UPPER(TEXT('Patient Appointment List'!$B161,"ddd")))</f>
        <v/>
      </c>
      <c r="G161" s="1" t="str">
        <f>IF(ISBLANK('Patient Appointment List'!$B161),"",UPPER(TEXT('Patient Appointment List'!$B161,"mmm")))</f>
        <v/>
      </c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27.0" customHeight="1">
      <c r="A162" s="1"/>
      <c r="B162" s="173"/>
      <c r="C162" s="170"/>
      <c r="D162" s="170"/>
      <c r="E162" s="1" t="str">
        <f>CONCATENATE('Patient Appointment List'!$C162,": ",'Patient Appointment List'!$D162)</f>
        <v>: </v>
      </c>
      <c r="F162" s="1" t="str">
        <f>IF(ISBLANK('Patient Appointment List'!$B162),"",UPPER(TEXT('Patient Appointment List'!$B162,"ddd")))</f>
        <v/>
      </c>
      <c r="G162" s="1" t="str">
        <f>IF(ISBLANK('Patient Appointment List'!$B162),"",UPPER(TEXT('Patient Appointment List'!$B162,"mmm")))</f>
        <v/>
      </c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27.0" customHeight="1">
      <c r="A163" s="1"/>
      <c r="B163" s="173"/>
      <c r="C163" s="170"/>
      <c r="D163" s="170"/>
      <c r="E163" s="1" t="str">
        <f>CONCATENATE('Patient Appointment List'!$C163,": ",'Patient Appointment List'!$D163)</f>
        <v>: </v>
      </c>
      <c r="F163" s="1" t="str">
        <f>IF(ISBLANK('Patient Appointment List'!$B163),"",UPPER(TEXT('Patient Appointment List'!$B163,"ddd")))</f>
        <v/>
      </c>
      <c r="G163" s="1" t="str">
        <f>IF(ISBLANK('Patient Appointment List'!$B163),"",UPPER(TEXT('Patient Appointment List'!$B163,"mmm")))</f>
        <v/>
      </c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27.0" customHeight="1">
      <c r="A164" s="1"/>
      <c r="B164" s="173"/>
      <c r="C164" s="170"/>
      <c r="D164" s="170"/>
      <c r="E164" s="1" t="str">
        <f>CONCATENATE('Patient Appointment List'!$C164,": ",'Patient Appointment List'!$D164)</f>
        <v>: </v>
      </c>
      <c r="F164" s="1" t="str">
        <f>IF(ISBLANK('Patient Appointment List'!$B164),"",UPPER(TEXT('Patient Appointment List'!$B164,"ddd")))</f>
        <v/>
      </c>
      <c r="G164" s="1" t="str">
        <f>IF(ISBLANK('Patient Appointment List'!$B164),"",UPPER(TEXT('Patient Appointment List'!$B164,"mmm")))</f>
        <v/>
      </c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27.0" customHeight="1">
      <c r="A165" s="1"/>
      <c r="B165" s="173"/>
      <c r="C165" s="170"/>
      <c r="D165" s="170"/>
      <c r="E165" s="1" t="str">
        <f>CONCATENATE('Patient Appointment List'!$C165,": ",'Patient Appointment List'!$D165)</f>
        <v>: </v>
      </c>
      <c r="F165" s="1" t="str">
        <f>IF(ISBLANK('Patient Appointment List'!$B165),"",UPPER(TEXT('Patient Appointment List'!$B165,"ddd")))</f>
        <v/>
      </c>
      <c r="G165" s="1" t="str">
        <f>IF(ISBLANK('Patient Appointment List'!$B165),"",UPPER(TEXT('Patient Appointment List'!$B165,"mmm")))</f>
        <v/>
      </c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27.0" customHeight="1">
      <c r="A166" s="1"/>
      <c r="B166" s="173"/>
      <c r="C166" s="170"/>
      <c r="D166" s="170"/>
      <c r="E166" s="1" t="str">
        <f>CONCATENATE('Patient Appointment List'!$C166,": ",'Patient Appointment List'!$D166)</f>
        <v>: </v>
      </c>
      <c r="F166" s="1" t="str">
        <f>IF(ISBLANK('Patient Appointment List'!$B166),"",UPPER(TEXT('Patient Appointment List'!$B166,"ddd")))</f>
        <v/>
      </c>
      <c r="G166" s="1" t="str">
        <f>IF(ISBLANK('Patient Appointment List'!$B166),"",UPPER(TEXT('Patient Appointment List'!$B166,"mmm")))</f>
        <v/>
      </c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27.0" customHeight="1">
      <c r="A167" s="1"/>
      <c r="B167" s="173"/>
      <c r="C167" s="170"/>
      <c r="D167" s="170"/>
      <c r="E167" s="1" t="str">
        <f>CONCATENATE('Patient Appointment List'!$C167,": ",'Patient Appointment List'!$D167)</f>
        <v>: </v>
      </c>
      <c r="F167" s="1" t="str">
        <f>IF(ISBLANK('Patient Appointment List'!$B167),"",UPPER(TEXT('Patient Appointment List'!$B167,"ddd")))</f>
        <v/>
      </c>
      <c r="G167" s="1" t="str">
        <f>IF(ISBLANK('Patient Appointment List'!$B167),"",UPPER(TEXT('Patient Appointment List'!$B167,"mmm")))</f>
        <v/>
      </c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27.0" customHeight="1">
      <c r="A168" s="1"/>
      <c r="B168" s="173"/>
      <c r="C168" s="170"/>
      <c r="D168" s="170"/>
      <c r="E168" s="1" t="str">
        <f>CONCATENATE('Patient Appointment List'!$C168,": ",'Patient Appointment List'!$D168)</f>
        <v>: </v>
      </c>
      <c r="F168" s="1" t="str">
        <f>IF(ISBLANK('Patient Appointment List'!$B168),"",UPPER(TEXT('Patient Appointment List'!$B168,"ddd")))</f>
        <v/>
      </c>
      <c r="G168" s="1" t="str">
        <f>IF(ISBLANK('Patient Appointment List'!$B168),"",UPPER(TEXT('Patient Appointment List'!$B168,"mmm")))</f>
        <v/>
      </c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27.0" customHeight="1">
      <c r="A169" s="1"/>
      <c r="B169" s="173"/>
      <c r="C169" s="170"/>
      <c r="D169" s="170"/>
      <c r="E169" s="1" t="str">
        <f>CONCATENATE('Patient Appointment List'!$C169,": ",'Patient Appointment List'!$D169)</f>
        <v>: </v>
      </c>
      <c r="F169" s="1" t="str">
        <f>IF(ISBLANK('Patient Appointment List'!$B169),"",UPPER(TEXT('Patient Appointment List'!$B169,"ddd")))</f>
        <v/>
      </c>
      <c r="G169" s="1" t="str">
        <f>IF(ISBLANK('Patient Appointment List'!$B169),"",UPPER(TEXT('Patient Appointment List'!$B169,"mmm")))</f>
        <v/>
      </c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27.0" customHeight="1">
      <c r="A170" s="1"/>
      <c r="B170" s="173"/>
      <c r="C170" s="170"/>
      <c r="D170" s="170"/>
      <c r="E170" s="1" t="str">
        <f>CONCATENATE('Patient Appointment List'!$C170,": ",'Patient Appointment List'!$D170)</f>
        <v>: </v>
      </c>
      <c r="F170" s="1" t="str">
        <f>IF(ISBLANK('Patient Appointment List'!$B170),"",UPPER(TEXT('Patient Appointment List'!$B170,"ddd")))</f>
        <v/>
      </c>
      <c r="G170" s="1" t="str">
        <f>IF(ISBLANK('Patient Appointment List'!$B170),"",UPPER(TEXT('Patient Appointment List'!$B170,"mmm")))</f>
        <v/>
      </c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27.0" customHeight="1">
      <c r="A171" s="1"/>
      <c r="B171" s="173"/>
      <c r="C171" s="170"/>
      <c r="D171" s="170"/>
      <c r="E171" s="1" t="str">
        <f>CONCATENATE('Patient Appointment List'!$C171,": ",'Patient Appointment List'!$D171)</f>
        <v>: </v>
      </c>
      <c r="F171" s="1" t="str">
        <f>IF(ISBLANK('Patient Appointment List'!$B171),"",UPPER(TEXT('Patient Appointment List'!$B171,"ddd")))</f>
        <v/>
      </c>
      <c r="G171" s="1" t="str">
        <f>IF(ISBLANK('Patient Appointment List'!$B171),"",UPPER(TEXT('Patient Appointment List'!$B171,"mmm")))</f>
        <v/>
      </c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27.0" customHeight="1">
      <c r="A172" s="1"/>
      <c r="B172" s="173"/>
      <c r="C172" s="170"/>
      <c r="D172" s="170"/>
      <c r="E172" s="1" t="str">
        <f>CONCATENATE('Patient Appointment List'!$C172,": ",'Patient Appointment List'!$D172)</f>
        <v>: </v>
      </c>
      <c r="F172" s="1" t="str">
        <f>IF(ISBLANK('Patient Appointment List'!$B172),"",UPPER(TEXT('Patient Appointment List'!$B172,"ddd")))</f>
        <v/>
      </c>
      <c r="G172" s="1" t="str">
        <f>IF(ISBLANK('Patient Appointment List'!$B172),"",UPPER(TEXT('Patient Appointment List'!$B172,"mmm")))</f>
        <v/>
      </c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27.0" customHeight="1">
      <c r="A173" s="1"/>
      <c r="B173" s="173"/>
      <c r="C173" s="170"/>
      <c r="D173" s="170"/>
      <c r="E173" s="1" t="str">
        <f>CONCATENATE('Patient Appointment List'!$C173,": ",'Patient Appointment List'!$D173)</f>
        <v>: </v>
      </c>
      <c r="F173" s="1" t="str">
        <f>IF(ISBLANK('Patient Appointment List'!$B173),"",UPPER(TEXT('Patient Appointment List'!$B173,"ddd")))</f>
        <v/>
      </c>
      <c r="G173" s="1" t="str">
        <f>IF(ISBLANK('Patient Appointment List'!$B173),"",UPPER(TEXT('Patient Appointment List'!$B173,"mmm")))</f>
        <v/>
      </c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27.0" customHeight="1">
      <c r="A174" s="1"/>
      <c r="B174" s="173"/>
      <c r="C174" s="170"/>
      <c r="D174" s="170"/>
      <c r="E174" s="1" t="str">
        <f>CONCATENATE('Patient Appointment List'!$C174,": ",'Patient Appointment List'!$D174)</f>
        <v>: </v>
      </c>
      <c r="F174" s="1" t="str">
        <f>IF(ISBLANK('Patient Appointment List'!$B174),"",UPPER(TEXT('Patient Appointment List'!$B174,"ddd")))</f>
        <v/>
      </c>
      <c r="G174" s="1" t="str">
        <f>IF(ISBLANK('Patient Appointment List'!$B174),"",UPPER(TEXT('Patient Appointment List'!$B174,"mmm")))</f>
        <v/>
      </c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27.0" customHeight="1">
      <c r="A175" s="1"/>
      <c r="B175" s="173"/>
      <c r="C175" s="170"/>
      <c r="D175" s="170"/>
      <c r="E175" s="1" t="str">
        <f>CONCATENATE('Patient Appointment List'!$C175,": ",'Patient Appointment List'!$D175)</f>
        <v>: </v>
      </c>
      <c r="F175" s="1" t="str">
        <f>IF(ISBLANK('Patient Appointment List'!$B175),"",UPPER(TEXT('Patient Appointment List'!$B175,"ddd")))</f>
        <v/>
      </c>
      <c r="G175" s="1" t="str">
        <f>IF(ISBLANK('Patient Appointment List'!$B175),"",UPPER(TEXT('Patient Appointment List'!$B175,"mmm")))</f>
        <v/>
      </c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27.0" customHeight="1">
      <c r="A176" s="1"/>
      <c r="B176" s="173"/>
      <c r="C176" s="170"/>
      <c r="D176" s="170"/>
      <c r="E176" s="1" t="str">
        <f>CONCATENATE('Patient Appointment List'!$C176,": ",'Patient Appointment List'!$D176)</f>
        <v>: </v>
      </c>
      <c r="F176" s="1" t="str">
        <f>IF(ISBLANK('Patient Appointment List'!$B176),"",UPPER(TEXT('Patient Appointment List'!$B176,"ddd")))</f>
        <v/>
      </c>
      <c r="G176" s="1" t="str">
        <f>IF(ISBLANK('Patient Appointment List'!$B176),"",UPPER(TEXT('Patient Appointment List'!$B176,"mmm")))</f>
        <v/>
      </c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27.0" customHeight="1">
      <c r="A177" s="1"/>
      <c r="B177" s="173"/>
      <c r="C177" s="170"/>
      <c r="D177" s="170"/>
      <c r="E177" s="1" t="str">
        <f>CONCATENATE('Patient Appointment List'!$C177,": ",'Patient Appointment List'!$D177)</f>
        <v>: </v>
      </c>
      <c r="F177" s="1" t="str">
        <f>IF(ISBLANK('Patient Appointment List'!$B177),"",UPPER(TEXT('Patient Appointment List'!$B177,"ddd")))</f>
        <v/>
      </c>
      <c r="G177" s="1" t="str">
        <f>IF(ISBLANK('Patient Appointment List'!$B177),"",UPPER(TEXT('Patient Appointment List'!$B177,"mmm")))</f>
        <v/>
      </c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27.0" customHeight="1">
      <c r="A178" s="1"/>
      <c r="B178" s="173"/>
      <c r="C178" s="170"/>
      <c r="D178" s="170"/>
      <c r="E178" s="1" t="str">
        <f>CONCATENATE('Patient Appointment List'!$C178,": ",'Patient Appointment List'!$D178)</f>
        <v>: </v>
      </c>
      <c r="F178" s="1" t="str">
        <f>IF(ISBLANK('Patient Appointment List'!$B178),"",UPPER(TEXT('Patient Appointment List'!$B178,"ddd")))</f>
        <v/>
      </c>
      <c r="G178" s="1" t="str">
        <f>IF(ISBLANK('Patient Appointment List'!$B178),"",UPPER(TEXT('Patient Appointment List'!$B178,"mmm")))</f>
        <v/>
      </c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27.0" customHeight="1">
      <c r="A179" s="1"/>
      <c r="B179" s="173"/>
      <c r="C179" s="170"/>
      <c r="D179" s="170"/>
      <c r="E179" s="1" t="str">
        <f>CONCATENATE('Patient Appointment List'!$C179,": ",'Patient Appointment List'!$D179)</f>
        <v>: </v>
      </c>
      <c r="F179" s="1" t="str">
        <f>IF(ISBLANK('Patient Appointment List'!$B179),"",UPPER(TEXT('Patient Appointment List'!$B179,"ddd")))</f>
        <v/>
      </c>
      <c r="G179" s="1" t="str">
        <f>IF(ISBLANK('Patient Appointment List'!$B179),"",UPPER(TEXT('Patient Appointment List'!$B179,"mmm")))</f>
        <v/>
      </c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27.0" customHeight="1">
      <c r="A180" s="1"/>
      <c r="B180" s="173"/>
      <c r="C180" s="170"/>
      <c r="D180" s="170"/>
      <c r="E180" s="1" t="str">
        <f>CONCATENATE('Patient Appointment List'!$C180,": ",'Patient Appointment List'!$D180)</f>
        <v>: </v>
      </c>
      <c r="F180" s="1" t="str">
        <f>IF(ISBLANK('Patient Appointment List'!$B180),"",UPPER(TEXT('Patient Appointment List'!$B180,"ddd")))</f>
        <v/>
      </c>
      <c r="G180" s="1" t="str">
        <f>IF(ISBLANK('Patient Appointment List'!$B180),"",UPPER(TEXT('Patient Appointment List'!$B180,"mmm")))</f>
        <v/>
      </c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27.0" customHeight="1">
      <c r="A181" s="1"/>
      <c r="B181" s="173"/>
      <c r="C181" s="170"/>
      <c r="D181" s="170"/>
      <c r="E181" s="1" t="str">
        <f>CONCATENATE('Patient Appointment List'!$C181,": ",'Patient Appointment List'!$D181)</f>
        <v>: </v>
      </c>
      <c r="F181" s="1" t="str">
        <f>IF(ISBLANK('Patient Appointment List'!$B181),"",UPPER(TEXT('Patient Appointment List'!$B181,"ddd")))</f>
        <v/>
      </c>
      <c r="G181" s="1" t="str">
        <f>IF(ISBLANK('Patient Appointment List'!$B181),"",UPPER(TEXT('Patient Appointment List'!$B181,"mmm")))</f>
        <v/>
      </c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27.0" customHeight="1">
      <c r="A182" s="1"/>
      <c r="B182" s="173"/>
      <c r="C182" s="170"/>
      <c r="D182" s="170"/>
      <c r="E182" s="1" t="str">
        <f>CONCATENATE('Patient Appointment List'!$C182,": ",'Patient Appointment List'!$D182)</f>
        <v>: </v>
      </c>
      <c r="F182" s="1" t="str">
        <f>IF(ISBLANK('Patient Appointment List'!$B182),"",UPPER(TEXT('Patient Appointment List'!$B182,"ddd")))</f>
        <v/>
      </c>
      <c r="G182" s="1" t="str">
        <f>IF(ISBLANK('Patient Appointment List'!$B182),"",UPPER(TEXT('Patient Appointment List'!$B182,"mmm")))</f>
        <v/>
      </c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27.0" customHeight="1">
      <c r="A183" s="1"/>
      <c r="B183" s="173"/>
      <c r="C183" s="170"/>
      <c r="D183" s="170"/>
      <c r="E183" s="1" t="str">
        <f>CONCATENATE('Patient Appointment List'!$C183,": ",'Patient Appointment List'!$D183)</f>
        <v>: </v>
      </c>
      <c r="F183" s="1" t="str">
        <f>IF(ISBLANK('Patient Appointment List'!$B183),"",UPPER(TEXT('Patient Appointment List'!$B183,"ddd")))</f>
        <v/>
      </c>
      <c r="G183" s="1" t="str">
        <f>IF(ISBLANK('Patient Appointment List'!$B183),"",UPPER(TEXT('Patient Appointment List'!$B183,"mmm")))</f>
        <v/>
      </c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27.0" customHeight="1">
      <c r="A184" s="1"/>
      <c r="B184" s="173"/>
      <c r="C184" s="170"/>
      <c r="D184" s="170"/>
      <c r="E184" s="1" t="str">
        <f>CONCATENATE('Patient Appointment List'!$C184,": ",'Patient Appointment List'!$D184)</f>
        <v>: </v>
      </c>
      <c r="F184" s="1" t="str">
        <f>IF(ISBLANK('Patient Appointment List'!$B184),"",UPPER(TEXT('Patient Appointment List'!$B184,"ddd")))</f>
        <v/>
      </c>
      <c r="G184" s="1" t="str">
        <f>IF(ISBLANK('Patient Appointment List'!$B184),"",UPPER(TEXT('Patient Appointment List'!$B184,"mmm")))</f>
        <v/>
      </c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27.0" customHeight="1">
      <c r="A185" s="1"/>
      <c r="B185" s="173"/>
      <c r="C185" s="170"/>
      <c r="D185" s="170"/>
      <c r="E185" s="1" t="str">
        <f>CONCATENATE('Patient Appointment List'!$C185,": ",'Patient Appointment List'!$D185)</f>
        <v>: </v>
      </c>
      <c r="F185" s="1" t="str">
        <f>IF(ISBLANK('Patient Appointment List'!$B185),"",UPPER(TEXT('Patient Appointment List'!$B185,"ddd")))</f>
        <v/>
      </c>
      <c r="G185" s="1" t="str">
        <f>IF(ISBLANK('Patient Appointment List'!$B185),"",UPPER(TEXT('Patient Appointment List'!$B185,"mmm")))</f>
        <v/>
      </c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27.0" customHeight="1">
      <c r="A186" s="1"/>
      <c r="B186" s="173"/>
      <c r="C186" s="170"/>
      <c r="D186" s="170"/>
      <c r="E186" s="1" t="str">
        <f>CONCATENATE('Patient Appointment List'!$C186,": ",'Patient Appointment List'!$D186)</f>
        <v>: </v>
      </c>
      <c r="F186" s="1" t="str">
        <f>IF(ISBLANK('Patient Appointment List'!$B186),"",UPPER(TEXT('Patient Appointment List'!$B186,"ddd")))</f>
        <v/>
      </c>
      <c r="G186" s="1" t="str">
        <f>IF(ISBLANK('Patient Appointment List'!$B186),"",UPPER(TEXT('Patient Appointment List'!$B186,"mmm")))</f>
        <v/>
      </c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27.0" customHeight="1">
      <c r="A187" s="1"/>
      <c r="B187" s="173"/>
      <c r="C187" s="170"/>
      <c r="D187" s="170"/>
      <c r="E187" s="1" t="str">
        <f>CONCATENATE('Patient Appointment List'!$C187,": ",'Patient Appointment List'!$D187)</f>
        <v>: </v>
      </c>
      <c r="F187" s="1" t="str">
        <f>IF(ISBLANK('Patient Appointment List'!$B187),"",UPPER(TEXT('Patient Appointment List'!$B187,"ddd")))</f>
        <v/>
      </c>
      <c r="G187" s="1" t="str">
        <f>IF(ISBLANK('Patient Appointment List'!$B187),"",UPPER(TEXT('Patient Appointment List'!$B187,"mmm")))</f>
        <v/>
      </c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27.0" customHeight="1">
      <c r="A188" s="1"/>
      <c r="B188" s="173"/>
      <c r="C188" s="170"/>
      <c r="D188" s="170"/>
      <c r="E188" s="1" t="str">
        <f>CONCATENATE('Patient Appointment List'!$C188,": ",'Patient Appointment List'!$D188)</f>
        <v>: </v>
      </c>
      <c r="F188" s="1" t="str">
        <f>IF(ISBLANK('Patient Appointment List'!$B188),"",UPPER(TEXT('Patient Appointment List'!$B188,"ddd")))</f>
        <v/>
      </c>
      <c r="G188" s="1" t="str">
        <f>IF(ISBLANK('Patient Appointment List'!$B188),"",UPPER(TEXT('Patient Appointment List'!$B188,"mmm")))</f>
        <v/>
      </c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27.0" customHeight="1">
      <c r="A189" s="1"/>
      <c r="B189" s="173"/>
      <c r="C189" s="170"/>
      <c r="D189" s="170"/>
      <c r="E189" s="1" t="str">
        <f>CONCATENATE('Patient Appointment List'!$C189,": ",'Patient Appointment List'!$D189)</f>
        <v>: </v>
      </c>
      <c r="F189" s="1" t="str">
        <f>IF(ISBLANK('Patient Appointment List'!$B189),"",UPPER(TEXT('Patient Appointment List'!$B189,"ddd")))</f>
        <v/>
      </c>
      <c r="G189" s="1" t="str">
        <f>IF(ISBLANK('Patient Appointment List'!$B189),"",UPPER(TEXT('Patient Appointment List'!$B189,"mmm")))</f>
        <v/>
      </c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27.0" customHeight="1">
      <c r="A190" s="1"/>
      <c r="B190" s="173"/>
      <c r="C190" s="170"/>
      <c r="D190" s="170"/>
      <c r="E190" s="1" t="str">
        <f>CONCATENATE('Patient Appointment List'!$C190,": ",'Patient Appointment List'!$D190)</f>
        <v>: </v>
      </c>
      <c r="F190" s="1" t="str">
        <f>IF(ISBLANK('Patient Appointment List'!$B190),"",UPPER(TEXT('Patient Appointment List'!$B190,"ddd")))</f>
        <v/>
      </c>
      <c r="G190" s="1" t="str">
        <f>IF(ISBLANK('Patient Appointment List'!$B190),"",UPPER(TEXT('Patient Appointment List'!$B190,"mmm")))</f>
        <v/>
      </c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27.0" customHeight="1">
      <c r="A191" s="1"/>
      <c r="B191" s="173"/>
      <c r="C191" s="170"/>
      <c r="D191" s="170"/>
      <c r="E191" s="1" t="str">
        <f>CONCATENATE('Patient Appointment List'!$C191,": ",'Patient Appointment List'!$D191)</f>
        <v>: </v>
      </c>
      <c r="F191" s="1" t="str">
        <f>IF(ISBLANK('Patient Appointment List'!$B191),"",UPPER(TEXT('Patient Appointment List'!$B191,"ddd")))</f>
        <v/>
      </c>
      <c r="G191" s="1" t="str">
        <f>IF(ISBLANK('Patient Appointment List'!$B191),"",UPPER(TEXT('Patient Appointment List'!$B191,"mmm")))</f>
        <v/>
      </c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27.0" customHeight="1">
      <c r="A192" s="1"/>
      <c r="B192" s="173"/>
      <c r="C192" s="170"/>
      <c r="D192" s="170"/>
      <c r="E192" s="1" t="str">
        <f>CONCATENATE('Patient Appointment List'!$C192,": ",'Patient Appointment List'!$D192)</f>
        <v>: </v>
      </c>
      <c r="F192" s="1" t="str">
        <f>IF(ISBLANK('Patient Appointment List'!$B192),"",UPPER(TEXT('Patient Appointment List'!$B192,"ddd")))</f>
        <v/>
      </c>
      <c r="G192" s="1" t="str">
        <f>IF(ISBLANK('Patient Appointment List'!$B192),"",UPPER(TEXT('Patient Appointment List'!$B192,"mmm")))</f>
        <v/>
      </c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27.0" customHeight="1">
      <c r="A193" s="1"/>
      <c r="B193" s="173"/>
      <c r="C193" s="170"/>
      <c r="D193" s="170"/>
      <c r="E193" s="1" t="str">
        <f>CONCATENATE('Patient Appointment List'!$C193,": ",'Patient Appointment List'!$D193)</f>
        <v>: </v>
      </c>
      <c r="F193" s="1" t="str">
        <f>IF(ISBLANK('Patient Appointment List'!$B193),"",UPPER(TEXT('Patient Appointment List'!$B193,"ddd")))</f>
        <v/>
      </c>
      <c r="G193" s="1" t="str">
        <f>IF(ISBLANK('Patient Appointment List'!$B193),"",UPPER(TEXT('Patient Appointment List'!$B193,"mmm")))</f>
        <v/>
      </c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27.0" customHeight="1">
      <c r="A194" s="1"/>
      <c r="B194" s="173"/>
      <c r="C194" s="170"/>
      <c r="D194" s="170"/>
      <c r="E194" s="1" t="str">
        <f>CONCATENATE('Patient Appointment List'!$C194,": ",'Patient Appointment List'!$D194)</f>
        <v>: </v>
      </c>
      <c r="F194" s="1" t="str">
        <f>IF(ISBLANK('Patient Appointment List'!$B194),"",UPPER(TEXT('Patient Appointment List'!$B194,"ddd")))</f>
        <v/>
      </c>
      <c r="G194" s="1" t="str">
        <f>IF(ISBLANK('Patient Appointment List'!$B194),"",UPPER(TEXT('Patient Appointment List'!$B194,"mmm")))</f>
        <v/>
      </c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27.0" customHeight="1">
      <c r="A195" s="1"/>
      <c r="B195" s="173"/>
      <c r="C195" s="170"/>
      <c r="D195" s="170"/>
      <c r="E195" s="1" t="str">
        <f>CONCATENATE('Patient Appointment List'!$C195,": ",'Patient Appointment List'!$D195)</f>
        <v>: </v>
      </c>
      <c r="F195" s="1" t="str">
        <f>IF(ISBLANK('Patient Appointment List'!$B195),"",UPPER(TEXT('Patient Appointment List'!$B195,"ddd")))</f>
        <v/>
      </c>
      <c r="G195" s="1" t="str">
        <f>IF(ISBLANK('Patient Appointment List'!$B195),"",UPPER(TEXT('Patient Appointment List'!$B195,"mmm")))</f>
        <v/>
      </c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27.0" customHeight="1">
      <c r="A196" s="1"/>
      <c r="B196" s="173"/>
      <c r="C196" s="170"/>
      <c r="D196" s="170"/>
      <c r="E196" s="1" t="str">
        <f>CONCATENATE('Patient Appointment List'!$C196,": ",'Patient Appointment List'!$D196)</f>
        <v>: </v>
      </c>
      <c r="F196" s="1" t="str">
        <f>IF(ISBLANK('Patient Appointment List'!$B196),"",UPPER(TEXT('Patient Appointment List'!$B196,"ddd")))</f>
        <v/>
      </c>
      <c r="G196" s="1" t="str">
        <f>IF(ISBLANK('Patient Appointment List'!$B196),"",UPPER(TEXT('Patient Appointment List'!$B196,"mmm")))</f>
        <v/>
      </c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27.0" customHeight="1">
      <c r="A197" s="1"/>
      <c r="B197" s="173"/>
      <c r="C197" s="170"/>
      <c r="D197" s="170"/>
      <c r="E197" s="1" t="str">
        <f>CONCATENATE('Patient Appointment List'!$C197,": ",'Patient Appointment List'!$D197)</f>
        <v>: </v>
      </c>
      <c r="F197" s="1" t="str">
        <f>IF(ISBLANK('Patient Appointment List'!$B197),"",UPPER(TEXT('Patient Appointment List'!$B197,"ddd")))</f>
        <v/>
      </c>
      <c r="G197" s="1" t="str">
        <f>IF(ISBLANK('Patient Appointment List'!$B197),"",UPPER(TEXT('Patient Appointment List'!$B197,"mmm")))</f>
        <v/>
      </c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27.0" customHeight="1">
      <c r="A198" s="1"/>
      <c r="B198" s="173"/>
      <c r="C198" s="170"/>
      <c r="D198" s="170"/>
      <c r="E198" s="1" t="str">
        <f>CONCATENATE('Patient Appointment List'!$C198,": ",'Patient Appointment List'!$D198)</f>
        <v>: </v>
      </c>
      <c r="F198" s="1" t="str">
        <f>IF(ISBLANK('Patient Appointment List'!$B198),"",UPPER(TEXT('Patient Appointment List'!$B198,"ddd")))</f>
        <v/>
      </c>
      <c r="G198" s="1" t="str">
        <f>IF(ISBLANK('Patient Appointment List'!$B198),"",UPPER(TEXT('Patient Appointment List'!$B198,"mmm")))</f>
        <v/>
      </c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27.0" customHeight="1">
      <c r="A199" s="1"/>
      <c r="B199" s="173"/>
      <c r="C199" s="170"/>
      <c r="D199" s="170"/>
      <c r="E199" s="1" t="str">
        <f>CONCATENATE('Patient Appointment List'!$C199,": ",'Patient Appointment List'!$D199)</f>
        <v>: </v>
      </c>
      <c r="F199" s="1" t="str">
        <f>IF(ISBLANK('Patient Appointment List'!$B199),"",UPPER(TEXT('Patient Appointment List'!$B199,"ddd")))</f>
        <v/>
      </c>
      <c r="G199" s="1" t="str">
        <f>IF(ISBLANK('Patient Appointment List'!$B199),"",UPPER(TEXT('Patient Appointment List'!$B199,"mmm")))</f>
        <v/>
      </c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27.0" customHeight="1">
      <c r="A200" s="1"/>
      <c r="B200" s="173"/>
      <c r="C200" s="170"/>
      <c r="D200" s="170"/>
      <c r="E200" s="1" t="str">
        <f>CONCATENATE('Patient Appointment List'!$C200,": ",'Patient Appointment List'!$D200)</f>
        <v>: </v>
      </c>
      <c r="F200" s="1" t="str">
        <f>IF(ISBLANK('Patient Appointment List'!$B200),"",UPPER(TEXT('Patient Appointment List'!$B200,"ddd")))</f>
        <v/>
      </c>
      <c r="G200" s="1" t="str">
        <f>IF(ISBLANK('Patient Appointment List'!$B200),"",UPPER(TEXT('Patient Appointment List'!$B200,"mmm")))</f>
        <v/>
      </c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27.0" customHeight="1">
      <c r="A201" s="1"/>
      <c r="B201" s="173"/>
      <c r="C201" s="170"/>
      <c r="D201" s="170"/>
      <c r="E201" s="1" t="str">
        <f>CONCATENATE('Patient Appointment List'!$C201,": ",'Patient Appointment List'!$D201)</f>
        <v>: </v>
      </c>
      <c r="F201" s="1" t="str">
        <f>IF(ISBLANK('Patient Appointment List'!$B201),"",UPPER(TEXT('Patient Appointment List'!$B201,"ddd")))</f>
        <v/>
      </c>
      <c r="G201" s="1" t="str">
        <f>IF(ISBLANK('Patient Appointment List'!$B201),"",UPPER(TEXT('Patient Appointment List'!$B201,"mmm")))</f>
        <v/>
      </c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27.0" customHeight="1">
      <c r="A202" s="1"/>
      <c r="B202" s="173"/>
      <c r="C202" s="170"/>
      <c r="D202" s="170"/>
      <c r="E202" s="1" t="str">
        <f>CONCATENATE('Patient Appointment List'!$C202,": ",'Patient Appointment List'!$D202)</f>
        <v>: </v>
      </c>
      <c r="F202" s="1" t="str">
        <f>IF(ISBLANK('Patient Appointment List'!$B202),"",UPPER(TEXT('Patient Appointment List'!$B202,"ddd")))</f>
        <v/>
      </c>
      <c r="G202" s="1" t="str">
        <f>IF(ISBLANK('Patient Appointment List'!$B202),"",UPPER(TEXT('Patient Appointment List'!$B202,"mmm")))</f>
        <v/>
      </c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27.0" customHeight="1">
      <c r="A203" s="1"/>
      <c r="B203" s="173"/>
      <c r="C203" s="170"/>
      <c r="D203" s="170"/>
      <c r="E203" s="1" t="str">
        <f>CONCATENATE('Patient Appointment List'!$C203,": ",'Patient Appointment List'!$D203)</f>
        <v>: </v>
      </c>
      <c r="F203" s="1" t="str">
        <f>IF(ISBLANK('Patient Appointment List'!$B203),"",UPPER(TEXT('Patient Appointment List'!$B203,"ddd")))</f>
        <v/>
      </c>
      <c r="G203" s="1" t="str">
        <f>IF(ISBLANK('Patient Appointment List'!$B203),"",UPPER(TEXT('Patient Appointment List'!$B203,"mmm")))</f>
        <v/>
      </c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27.0" customHeight="1">
      <c r="A204" s="1"/>
      <c r="B204" s="173"/>
      <c r="C204" s="170"/>
      <c r="D204" s="170"/>
      <c r="E204" s="1" t="str">
        <f>CONCATENATE('Patient Appointment List'!$C204,": ",'Patient Appointment List'!$D204)</f>
        <v>: </v>
      </c>
      <c r="F204" s="1" t="str">
        <f>IF(ISBLANK('Patient Appointment List'!$B204),"",UPPER(TEXT('Patient Appointment List'!$B204,"ddd")))</f>
        <v/>
      </c>
      <c r="G204" s="1" t="str">
        <f>IF(ISBLANK('Patient Appointment List'!$B204),"",UPPER(TEXT('Patient Appointment List'!$B204,"mmm")))</f>
        <v/>
      </c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27.0" customHeight="1">
      <c r="A205" s="1"/>
      <c r="B205" s="173"/>
      <c r="C205" s="170"/>
      <c r="D205" s="170"/>
      <c r="E205" s="1" t="str">
        <f>CONCATENATE('Patient Appointment List'!$C205,": ",'Patient Appointment List'!$D205)</f>
        <v>: </v>
      </c>
      <c r="F205" s="1" t="str">
        <f>IF(ISBLANK('Patient Appointment List'!$B205),"",UPPER(TEXT('Patient Appointment List'!$B205,"ddd")))</f>
        <v/>
      </c>
      <c r="G205" s="1" t="str">
        <f>IF(ISBLANK('Patient Appointment List'!$B205),"",UPPER(TEXT('Patient Appointment List'!$B205,"mmm")))</f>
        <v/>
      </c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27.0" customHeight="1">
      <c r="A206" s="1"/>
      <c r="B206" s="173"/>
      <c r="C206" s="170"/>
      <c r="D206" s="170"/>
      <c r="E206" s="1" t="str">
        <f>CONCATENATE('Patient Appointment List'!$C206,": ",'Patient Appointment List'!$D206)</f>
        <v>: </v>
      </c>
      <c r="F206" s="1" t="str">
        <f>IF(ISBLANK('Patient Appointment List'!$B206),"",UPPER(TEXT('Patient Appointment List'!$B206,"ddd")))</f>
        <v/>
      </c>
      <c r="G206" s="1" t="str">
        <f>IF(ISBLANK('Patient Appointment List'!$B206),"",UPPER(TEXT('Patient Appointment List'!$B206,"mmm")))</f>
        <v/>
      </c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27.0" customHeight="1">
      <c r="A207" s="1"/>
      <c r="B207" s="173"/>
      <c r="C207" s="170"/>
      <c r="D207" s="170"/>
      <c r="E207" s="1" t="str">
        <f>CONCATENATE('Patient Appointment List'!$C207,": ",'Patient Appointment List'!$D207)</f>
        <v>: </v>
      </c>
      <c r="F207" s="1" t="str">
        <f>IF(ISBLANK('Patient Appointment List'!$B207),"",UPPER(TEXT('Patient Appointment List'!$B207,"ddd")))</f>
        <v/>
      </c>
      <c r="G207" s="1" t="str">
        <f>IF(ISBLANK('Patient Appointment List'!$B207),"",UPPER(TEXT('Patient Appointment List'!$B207,"mmm")))</f>
        <v/>
      </c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27.0" customHeight="1">
      <c r="A208" s="1"/>
      <c r="B208" s="173"/>
      <c r="C208" s="170"/>
      <c r="D208" s="170"/>
      <c r="E208" s="1" t="str">
        <f>CONCATENATE('Patient Appointment List'!$C208,": ",'Patient Appointment List'!$D208)</f>
        <v>: </v>
      </c>
      <c r="F208" s="1" t="str">
        <f>IF(ISBLANK('Patient Appointment List'!$B208),"",UPPER(TEXT('Patient Appointment List'!$B208,"ddd")))</f>
        <v/>
      </c>
      <c r="G208" s="1" t="str">
        <f>IF(ISBLANK('Patient Appointment List'!$B208),"",UPPER(TEXT('Patient Appointment List'!$B208,"mmm")))</f>
        <v/>
      </c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27.0" customHeight="1">
      <c r="A209" s="1"/>
      <c r="B209" s="173"/>
      <c r="C209" s="170"/>
      <c r="D209" s="170"/>
      <c r="E209" s="1" t="str">
        <f>CONCATENATE('Patient Appointment List'!$C209,": ",'Patient Appointment List'!$D209)</f>
        <v>: </v>
      </c>
      <c r="F209" s="1" t="str">
        <f>IF(ISBLANK('Patient Appointment List'!$B209),"",UPPER(TEXT('Patient Appointment List'!$B209,"ddd")))</f>
        <v/>
      </c>
      <c r="G209" s="1" t="str">
        <f>IF(ISBLANK('Patient Appointment List'!$B209),"",UPPER(TEXT('Patient Appointment List'!$B209,"mmm")))</f>
        <v/>
      </c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27.0" customHeight="1">
      <c r="A210" s="1"/>
      <c r="B210" s="173"/>
      <c r="C210" s="170"/>
      <c r="D210" s="170"/>
      <c r="E210" s="1" t="str">
        <f>CONCATENATE('Patient Appointment List'!$C210,": ",'Patient Appointment List'!$D210)</f>
        <v>: </v>
      </c>
      <c r="F210" s="1" t="str">
        <f>IF(ISBLANK('Patient Appointment List'!$B210),"",UPPER(TEXT('Patient Appointment List'!$B210,"ddd")))</f>
        <v/>
      </c>
      <c r="G210" s="1" t="str">
        <f>IF(ISBLANK('Patient Appointment List'!$B210),"",UPPER(TEXT('Patient Appointment List'!$B210,"mmm")))</f>
        <v/>
      </c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27.0" customHeight="1">
      <c r="A211" s="1"/>
      <c r="B211" s="173"/>
      <c r="C211" s="170"/>
      <c r="D211" s="170"/>
      <c r="E211" s="1" t="str">
        <f>CONCATENATE('Patient Appointment List'!$C211,": ",'Patient Appointment List'!$D211)</f>
        <v>: </v>
      </c>
      <c r="F211" s="1" t="str">
        <f>IF(ISBLANK('Patient Appointment List'!$B211),"",UPPER(TEXT('Patient Appointment List'!$B211,"ddd")))</f>
        <v/>
      </c>
      <c r="G211" s="1" t="str">
        <f>IF(ISBLANK('Patient Appointment List'!$B211),"",UPPER(TEXT('Patient Appointment List'!$B211,"mmm")))</f>
        <v/>
      </c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27.0" customHeight="1">
      <c r="A212" s="1"/>
      <c r="B212" s="173"/>
      <c r="C212" s="170"/>
      <c r="D212" s="170"/>
      <c r="E212" s="1" t="str">
        <f>CONCATENATE('Patient Appointment List'!$C212,": ",'Patient Appointment List'!$D212)</f>
        <v>: </v>
      </c>
      <c r="F212" s="1" t="str">
        <f>IF(ISBLANK('Patient Appointment List'!$B212),"",UPPER(TEXT('Patient Appointment List'!$B212,"ddd")))</f>
        <v/>
      </c>
      <c r="G212" s="1" t="str">
        <f>IF(ISBLANK('Patient Appointment List'!$B212),"",UPPER(TEXT('Patient Appointment List'!$B212,"mmm")))</f>
        <v/>
      </c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27.0" customHeight="1">
      <c r="A213" s="1"/>
      <c r="B213" s="173"/>
      <c r="C213" s="170"/>
      <c r="D213" s="170"/>
      <c r="E213" s="1" t="str">
        <f>CONCATENATE('Patient Appointment List'!$C213,": ",'Patient Appointment List'!$D213)</f>
        <v>: </v>
      </c>
      <c r="F213" s="1" t="str">
        <f>IF(ISBLANK('Patient Appointment List'!$B213),"",UPPER(TEXT('Patient Appointment List'!$B213,"ddd")))</f>
        <v/>
      </c>
      <c r="G213" s="1" t="str">
        <f>IF(ISBLANK('Patient Appointment List'!$B213),"",UPPER(TEXT('Patient Appointment List'!$B213,"mmm")))</f>
        <v/>
      </c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27.0" customHeight="1">
      <c r="A214" s="1"/>
      <c r="B214" s="173"/>
      <c r="C214" s="170"/>
      <c r="D214" s="170"/>
      <c r="E214" s="1" t="str">
        <f>CONCATENATE('Patient Appointment List'!$C214,": ",'Patient Appointment List'!$D214)</f>
        <v>: </v>
      </c>
      <c r="F214" s="1" t="str">
        <f>IF(ISBLANK('Patient Appointment List'!$B214),"",UPPER(TEXT('Patient Appointment List'!$B214,"ddd")))</f>
        <v/>
      </c>
      <c r="G214" s="1" t="str">
        <f>IF(ISBLANK('Patient Appointment List'!$B214),"",UPPER(TEXT('Patient Appointment List'!$B214,"mmm")))</f>
        <v/>
      </c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27.0" customHeight="1">
      <c r="A215" s="1"/>
      <c r="B215" s="173"/>
      <c r="C215" s="170"/>
      <c r="D215" s="170"/>
      <c r="E215" s="1" t="str">
        <f>CONCATENATE('Patient Appointment List'!$C215,": ",'Patient Appointment List'!$D215)</f>
        <v>: </v>
      </c>
      <c r="F215" s="1" t="str">
        <f>IF(ISBLANK('Patient Appointment List'!$B215),"",UPPER(TEXT('Patient Appointment List'!$B215,"ddd")))</f>
        <v/>
      </c>
      <c r="G215" s="1" t="str">
        <f>IF(ISBLANK('Patient Appointment List'!$B215),"",UPPER(TEXT('Patient Appointment List'!$B215,"mmm")))</f>
        <v/>
      </c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27.0" customHeight="1">
      <c r="A216" s="1"/>
      <c r="B216" s="173"/>
      <c r="C216" s="170"/>
      <c r="D216" s="170"/>
      <c r="E216" s="1" t="str">
        <f>CONCATENATE('Patient Appointment List'!$C216,": ",'Patient Appointment List'!$D216)</f>
        <v>: </v>
      </c>
      <c r="F216" s="1" t="str">
        <f>IF(ISBLANK('Patient Appointment List'!$B216),"",UPPER(TEXT('Patient Appointment List'!$B216,"ddd")))</f>
        <v/>
      </c>
      <c r="G216" s="1" t="str">
        <f>IF(ISBLANK('Patient Appointment List'!$B216),"",UPPER(TEXT('Patient Appointment List'!$B216,"mmm")))</f>
        <v/>
      </c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27.0" customHeight="1">
      <c r="A217" s="1"/>
      <c r="B217" s="173"/>
      <c r="C217" s="170"/>
      <c r="D217" s="170"/>
      <c r="E217" s="1" t="str">
        <f>CONCATENATE('Patient Appointment List'!$C217,": ",'Patient Appointment List'!$D217)</f>
        <v>: </v>
      </c>
      <c r="F217" s="1" t="str">
        <f>IF(ISBLANK('Patient Appointment List'!$B217),"",UPPER(TEXT('Patient Appointment List'!$B217,"ddd")))</f>
        <v/>
      </c>
      <c r="G217" s="1" t="str">
        <f>IF(ISBLANK('Patient Appointment List'!$B217),"",UPPER(TEXT('Patient Appointment List'!$B217,"mmm")))</f>
        <v/>
      </c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27.0" customHeight="1">
      <c r="A218" s="1"/>
      <c r="B218" s="173"/>
      <c r="C218" s="170"/>
      <c r="D218" s="170"/>
      <c r="E218" s="1" t="str">
        <f>CONCATENATE('Patient Appointment List'!$C218,": ",'Patient Appointment List'!$D218)</f>
        <v>: </v>
      </c>
      <c r="F218" s="1" t="str">
        <f>IF(ISBLANK('Patient Appointment List'!$B218),"",UPPER(TEXT('Patient Appointment List'!$B218,"ddd")))</f>
        <v/>
      </c>
      <c r="G218" s="1" t="str">
        <f>IF(ISBLANK('Patient Appointment List'!$B218),"",UPPER(TEXT('Patient Appointment List'!$B218,"mmm")))</f>
        <v/>
      </c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27.0" customHeight="1">
      <c r="A219" s="1"/>
      <c r="B219" s="173"/>
      <c r="C219" s="170"/>
      <c r="D219" s="170"/>
      <c r="E219" s="1" t="str">
        <f>CONCATENATE('Patient Appointment List'!$C219,": ",'Patient Appointment List'!$D219)</f>
        <v>: </v>
      </c>
      <c r="F219" s="1" t="str">
        <f>IF(ISBLANK('Patient Appointment List'!$B219),"",UPPER(TEXT('Patient Appointment List'!$B219,"ddd")))</f>
        <v/>
      </c>
      <c r="G219" s="1" t="str">
        <f>IF(ISBLANK('Patient Appointment List'!$B219),"",UPPER(TEXT('Patient Appointment List'!$B219,"mmm")))</f>
        <v/>
      </c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27.0" customHeight="1">
      <c r="A220" s="1"/>
      <c r="B220" s="173"/>
      <c r="C220" s="170"/>
      <c r="D220" s="170"/>
      <c r="E220" s="1" t="str">
        <f>CONCATENATE('Patient Appointment List'!$C220,": ",'Patient Appointment List'!$D220)</f>
        <v>: </v>
      </c>
      <c r="F220" s="1" t="str">
        <f>IF(ISBLANK('Patient Appointment List'!$B220),"",UPPER(TEXT('Patient Appointment List'!$B220,"ddd")))</f>
        <v/>
      </c>
      <c r="G220" s="1" t="str">
        <f>IF(ISBLANK('Patient Appointment List'!$B220),"",UPPER(TEXT('Patient Appointment List'!$B220,"mmm")))</f>
        <v/>
      </c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27.0" customHeight="1">
      <c r="A221" s="1"/>
      <c r="B221" s="173"/>
      <c r="C221" s="170"/>
      <c r="D221" s="170"/>
      <c r="E221" s="1" t="str">
        <f>CONCATENATE('Patient Appointment List'!$C221,": ",'Patient Appointment List'!$D221)</f>
        <v>: </v>
      </c>
      <c r="F221" s="1" t="str">
        <f>IF(ISBLANK('Patient Appointment List'!$B221),"",UPPER(TEXT('Patient Appointment List'!$B221,"ddd")))</f>
        <v/>
      </c>
      <c r="G221" s="1" t="str">
        <f>IF(ISBLANK('Patient Appointment List'!$B221),"",UPPER(TEXT('Patient Appointment List'!$B221,"mmm")))</f>
        <v/>
      </c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27.0" customHeight="1">
      <c r="A222" s="1"/>
      <c r="B222" s="173"/>
      <c r="C222" s="170"/>
      <c r="D222" s="170"/>
      <c r="E222" s="1" t="str">
        <f>CONCATENATE('Patient Appointment List'!$C222,": ",'Patient Appointment List'!$D222)</f>
        <v>: </v>
      </c>
      <c r="F222" s="1" t="str">
        <f>IF(ISBLANK('Patient Appointment List'!$B222),"",UPPER(TEXT('Patient Appointment List'!$B222,"ddd")))</f>
        <v/>
      </c>
      <c r="G222" s="1" t="str">
        <f>IF(ISBLANK('Patient Appointment List'!$B222),"",UPPER(TEXT('Patient Appointment List'!$B222,"mmm")))</f>
        <v/>
      </c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27.0" customHeight="1">
      <c r="A223" s="1"/>
      <c r="B223" s="173"/>
      <c r="C223" s="170"/>
      <c r="D223" s="170"/>
      <c r="E223" s="1" t="str">
        <f>CONCATENATE('Patient Appointment List'!$C223,": ",'Patient Appointment List'!$D223)</f>
        <v>: </v>
      </c>
      <c r="F223" s="1" t="str">
        <f>IF(ISBLANK('Patient Appointment List'!$B223),"",UPPER(TEXT('Patient Appointment List'!$B223,"ddd")))</f>
        <v/>
      </c>
      <c r="G223" s="1" t="str">
        <f>IF(ISBLANK('Patient Appointment List'!$B223),"",UPPER(TEXT('Patient Appointment List'!$B223,"mmm")))</f>
        <v/>
      </c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27.0" customHeight="1">
      <c r="A224" s="1"/>
      <c r="B224" s="173"/>
      <c r="C224" s="170"/>
      <c r="D224" s="170"/>
      <c r="E224" s="1" t="str">
        <f>CONCATENATE('Patient Appointment List'!$C224,": ",'Patient Appointment List'!$D224)</f>
        <v>: </v>
      </c>
      <c r="F224" s="1" t="str">
        <f>IF(ISBLANK('Patient Appointment List'!$B224),"",UPPER(TEXT('Patient Appointment List'!$B224,"ddd")))</f>
        <v/>
      </c>
      <c r="G224" s="1" t="str">
        <f>IF(ISBLANK('Patient Appointment List'!$B224),"",UPPER(TEXT('Patient Appointment List'!$B224,"mmm")))</f>
        <v/>
      </c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27.0" customHeight="1">
      <c r="A225" s="1"/>
      <c r="B225" s="173"/>
      <c r="C225" s="170"/>
      <c r="D225" s="170"/>
      <c r="E225" s="1" t="str">
        <f>CONCATENATE('Patient Appointment List'!$C225,": ",'Patient Appointment List'!$D225)</f>
        <v>: </v>
      </c>
      <c r="F225" s="1" t="str">
        <f>IF(ISBLANK('Patient Appointment List'!$B225),"",UPPER(TEXT('Patient Appointment List'!$B225,"ddd")))</f>
        <v/>
      </c>
      <c r="G225" s="1" t="str">
        <f>IF(ISBLANK('Patient Appointment List'!$B225),"",UPPER(TEXT('Patient Appointment List'!$B225,"mmm")))</f>
        <v/>
      </c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27.0" customHeight="1">
      <c r="A226" s="1"/>
      <c r="B226" s="173"/>
      <c r="C226" s="170"/>
      <c r="D226" s="170"/>
      <c r="E226" s="1" t="str">
        <f>CONCATENATE('Patient Appointment List'!$C226,": ",'Patient Appointment List'!$D226)</f>
        <v>: </v>
      </c>
      <c r="F226" s="1" t="str">
        <f>IF(ISBLANK('Patient Appointment List'!$B226),"",UPPER(TEXT('Patient Appointment List'!$B226,"ddd")))</f>
        <v/>
      </c>
      <c r="G226" s="1" t="str">
        <f>IF(ISBLANK('Patient Appointment List'!$B226),"",UPPER(TEXT('Patient Appointment List'!$B226,"mmm")))</f>
        <v/>
      </c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27.0" customHeight="1">
      <c r="A227" s="1"/>
      <c r="B227" s="173"/>
      <c r="C227" s="170"/>
      <c r="D227" s="170"/>
      <c r="E227" s="1" t="str">
        <f>CONCATENATE('Patient Appointment List'!$C227,": ",'Patient Appointment List'!$D227)</f>
        <v>: </v>
      </c>
      <c r="F227" s="1" t="str">
        <f>IF(ISBLANK('Patient Appointment List'!$B227),"",UPPER(TEXT('Patient Appointment List'!$B227,"ddd")))</f>
        <v/>
      </c>
      <c r="G227" s="1" t="str">
        <f>IF(ISBLANK('Patient Appointment List'!$B227),"",UPPER(TEXT('Patient Appointment List'!$B227,"mmm")))</f>
        <v/>
      </c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27.0" customHeight="1">
      <c r="A228" s="1"/>
      <c r="B228" s="173"/>
      <c r="C228" s="170"/>
      <c r="D228" s="170"/>
      <c r="E228" s="1" t="str">
        <f>CONCATENATE('Patient Appointment List'!$C228,": ",'Patient Appointment List'!$D228)</f>
        <v>: </v>
      </c>
      <c r="F228" s="1" t="str">
        <f>IF(ISBLANK('Patient Appointment List'!$B228),"",UPPER(TEXT('Patient Appointment List'!$B228,"ddd")))</f>
        <v/>
      </c>
      <c r="G228" s="1" t="str">
        <f>IF(ISBLANK('Patient Appointment List'!$B228),"",UPPER(TEXT('Patient Appointment List'!$B228,"mmm")))</f>
        <v/>
      </c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27.0" customHeight="1">
      <c r="A229" s="1"/>
      <c r="B229" s="173"/>
      <c r="C229" s="170"/>
      <c r="D229" s="170"/>
      <c r="E229" s="1" t="str">
        <f>CONCATENATE('Patient Appointment List'!$C229,": ",'Patient Appointment List'!$D229)</f>
        <v>: </v>
      </c>
      <c r="F229" s="1" t="str">
        <f>IF(ISBLANK('Patient Appointment List'!$B229),"",UPPER(TEXT('Patient Appointment List'!$B229,"ddd")))</f>
        <v/>
      </c>
      <c r="G229" s="1" t="str">
        <f>IF(ISBLANK('Patient Appointment List'!$B229),"",UPPER(TEXT('Patient Appointment List'!$B229,"mmm")))</f>
        <v/>
      </c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27.0" customHeight="1">
      <c r="A230" s="1"/>
      <c r="B230" s="173"/>
      <c r="C230" s="170"/>
      <c r="D230" s="170"/>
      <c r="E230" s="1" t="str">
        <f>CONCATENATE('Patient Appointment List'!$C230,": ",'Patient Appointment List'!$D230)</f>
        <v>: </v>
      </c>
      <c r="F230" s="1" t="str">
        <f>IF(ISBLANK('Patient Appointment List'!$B230),"",UPPER(TEXT('Patient Appointment List'!$B230,"ddd")))</f>
        <v/>
      </c>
      <c r="G230" s="1" t="str">
        <f>IF(ISBLANK('Patient Appointment List'!$B230),"",UPPER(TEXT('Patient Appointment List'!$B230,"mmm")))</f>
        <v/>
      </c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27.0" customHeight="1">
      <c r="A231" s="1"/>
      <c r="B231" s="173"/>
      <c r="C231" s="170"/>
      <c r="D231" s="170"/>
      <c r="E231" s="1" t="str">
        <f>CONCATENATE('Patient Appointment List'!$C231,": ",'Patient Appointment List'!$D231)</f>
        <v>: </v>
      </c>
      <c r="F231" s="1" t="str">
        <f>IF(ISBLANK('Patient Appointment List'!$B231),"",UPPER(TEXT('Patient Appointment List'!$B231,"ddd")))</f>
        <v/>
      </c>
      <c r="G231" s="1" t="str">
        <f>IF(ISBLANK('Patient Appointment List'!$B231),"",UPPER(TEXT('Patient Appointment List'!$B231,"mmm")))</f>
        <v/>
      </c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27.0" customHeight="1">
      <c r="A232" s="1"/>
      <c r="B232" s="173"/>
      <c r="C232" s="170"/>
      <c r="D232" s="170"/>
      <c r="E232" s="1" t="str">
        <f>CONCATENATE('Patient Appointment List'!$C232,": ",'Patient Appointment List'!$D232)</f>
        <v>: </v>
      </c>
      <c r="F232" s="1" t="str">
        <f>IF(ISBLANK('Patient Appointment List'!$B232),"",UPPER(TEXT('Patient Appointment List'!$B232,"ddd")))</f>
        <v/>
      </c>
      <c r="G232" s="1" t="str">
        <f>IF(ISBLANK('Patient Appointment List'!$B232),"",UPPER(TEXT('Patient Appointment List'!$B232,"mmm")))</f>
        <v/>
      </c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27.0" customHeight="1">
      <c r="A233" s="1"/>
      <c r="B233" s="173"/>
      <c r="C233" s="170"/>
      <c r="D233" s="170"/>
      <c r="E233" s="1" t="str">
        <f>CONCATENATE('Patient Appointment List'!$C233,": ",'Patient Appointment List'!$D233)</f>
        <v>: </v>
      </c>
      <c r="F233" s="1" t="str">
        <f>IF(ISBLANK('Patient Appointment List'!$B233),"",UPPER(TEXT('Patient Appointment List'!$B233,"ddd")))</f>
        <v/>
      </c>
      <c r="G233" s="1" t="str">
        <f>IF(ISBLANK('Patient Appointment List'!$B233),"",UPPER(TEXT('Patient Appointment List'!$B233,"mmm")))</f>
        <v/>
      </c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27.0" customHeight="1">
      <c r="A234" s="1"/>
      <c r="B234" s="173"/>
      <c r="C234" s="170"/>
      <c r="D234" s="170"/>
      <c r="E234" s="1" t="str">
        <f>CONCATENATE('Patient Appointment List'!$C234,": ",'Patient Appointment List'!$D234)</f>
        <v>: </v>
      </c>
      <c r="F234" s="1" t="str">
        <f>IF(ISBLANK('Patient Appointment List'!$B234),"",UPPER(TEXT('Patient Appointment List'!$B234,"ddd")))</f>
        <v/>
      </c>
      <c r="G234" s="1" t="str">
        <f>IF(ISBLANK('Patient Appointment List'!$B234),"",UPPER(TEXT('Patient Appointment List'!$B234,"mmm")))</f>
        <v/>
      </c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27.0" customHeight="1">
      <c r="A235" s="1"/>
      <c r="B235" s="173"/>
      <c r="C235" s="170"/>
      <c r="D235" s="170"/>
      <c r="E235" s="1" t="str">
        <f>CONCATENATE('Patient Appointment List'!$C235,": ",'Patient Appointment List'!$D235)</f>
        <v>: </v>
      </c>
      <c r="F235" s="1" t="str">
        <f>IF(ISBLANK('Patient Appointment List'!$B235),"",UPPER(TEXT('Patient Appointment List'!$B235,"ddd")))</f>
        <v/>
      </c>
      <c r="G235" s="1" t="str">
        <f>IF(ISBLANK('Patient Appointment List'!$B235),"",UPPER(TEXT('Patient Appointment List'!$B235,"mmm")))</f>
        <v/>
      </c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27.0" customHeight="1">
      <c r="A236" s="1"/>
      <c r="B236" s="173"/>
      <c r="C236" s="170"/>
      <c r="D236" s="170"/>
      <c r="E236" s="1" t="str">
        <f>CONCATENATE('Patient Appointment List'!$C236,": ",'Patient Appointment List'!$D236)</f>
        <v>: </v>
      </c>
      <c r="F236" s="1" t="str">
        <f>IF(ISBLANK('Patient Appointment List'!$B236),"",UPPER(TEXT('Patient Appointment List'!$B236,"ddd")))</f>
        <v/>
      </c>
      <c r="G236" s="1" t="str">
        <f>IF(ISBLANK('Patient Appointment List'!$B236),"",UPPER(TEXT('Patient Appointment List'!$B236,"mmm")))</f>
        <v/>
      </c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27.0" customHeight="1">
      <c r="A237" s="1"/>
      <c r="B237" s="173"/>
      <c r="C237" s="170"/>
      <c r="D237" s="170"/>
      <c r="E237" s="1" t="str">
        <f>CONCATENATE('Patient Appointment List'!$C237,": ",'Patient Appointment List'!$D237)</f>
        <v>: </v>
      </c>
      <c r="F237" s="1" t="str">
        <f>IF(ISBLANK('Patient Appointment List'!$B237),"",UPPER(TEXT('Patient Appointment List'!$B237,"ddd")))</f>
        <v/>
      </c>
      <c r="G237" s="1" t="str">
        <f>IF(ISBLANK('Patient Appointment List'!$B237),"",UPPER(TEXT('Patient Appointment List'!$B237,"mmm")))</f>
        <v/>
      </c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27.0" customHeight="1">
      <c r="A238" s="1"/>
      <c r="B238" s="173"/>
      <c r="C238" s="170"/>
      <c r="D238" s="170"/>
      <c r="E238" s="1" t="str">
        <f>CONCATENATE('Patient Appointment List'!$C238,": ",'Patient Appointment List'!$D238)</f>
        <v>: </v>
      </c>
      <c r="F238" s="1" t="str">
        <f>IF(ISBLANK('Patient Appointment List'!$B238),"",UPPER(TEXT('Patient Appointment List'!$B238,"ddd")))</f>
        <v/>
      </c>
      <c r="G238" s="1" t="str">
        <f>IF(ISBLANK('Patient Appointment List'!$B238),"",UPPER(TEXT('Patient Appointment List'!$B238,"mmm")))</f>
        <v/>
      </c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27.0" customHeight="1">
      <c r="A239" s="1"/>
      <c r="B239" s="173"/>
      <c r="C239" s="170"/>
      <c r="D239" s="170"/>
      <c r="E239" s="1" t="str">
        <f>CONCATENATE('Patient Appointment List'!$C239,": ",'Patient Appointment List'!$D239)</f>
        <v>: </v>
      </c>
      <c r="F239" s="1" t="str">
        <f>IF(ISBLANK('Patient Appointment List'!$B239),"",UPPER(TEXT('Patient Appointment List'!$B239,"ddd")))</f>
        <v/>
      </c>
      <c r="G239" s="1" t="str">
        <f>IF(ISBLANK('Patient Appointment List'!$B239),"",UPPER(TEXT('Patient Appointment List'!$B239,"mmm")))</f>
        <v/>
      </c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27.0" customHeight="1">
      <c r="A240" s="1"/>
      <c r="B240" s="173"/>
      <c r="C240" s="170"/>
      <c r="D240" s="170"/>
      <c r="E240" s="1" t="str">
        <f>CONCATENATE('Patient Appointment List'!$C240,": ",'Patient Appointment List'!$D240)</f>
        <v>: </v>
      </c>
      <c r="F240" s="1" t="str">
        <f>IF(ISBLANK('Patient Appointment List'!$B240),"",UPPER(TEXT('Patient Appointment List'!$B240,"ddd")))</f>
        <v/>
      </c>
      <c r="G240" s="1" t="str">
        <f>IF(ISBLANK('Patient Appointment List'!$B240),"",UPPER(TEXT('Patient Appointment List'!$B240,"mmm")))</f>
        <v/>
      </c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27.0" customHeight="1">
      <c r="A241" s="1"/>
      <c r="B241" s="173"/>
      <c r="C241" s="170"/>
      <c r="D241" s="170"/>
      <c r="E241" s="1" t="str">
        <f>CONCATENATE('Patient Appointment List'!$C241,": ",'Patient Appointment List'!$D241)</f>
        <v>: </v>
      </c>
      <c r="F241" s="1" t="str">
        <f>IF(ISBLANK('Patient Appointment List'!$B241),"",UPPER(TEXT('Patient Appointment List'!$B241,"ddd")))</f>
        <v/>
      </c>
      <c r="G241" s="1" t="str">
        <f>IF(ISBLANK('Patient Appointment List'!$B241),"",UPPER(TEXT('Patient Appointment List'!$B241,"mmm")))</f>
        <v/>
      </c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27.0" customHeight="1">
      <c r="A242" s="1"/>
      <c r="B242" s="173"/>
      <c r="C242" s="170"/>
      <c r="D242" s="170"/>
      <c r="E242" s="1" t="str">
        <f>CONCATENATE('Patient Appointment List'!$C242,": ",'Patient Appointment List'!$D242)</f>
        <v>: </v>
      </c>
      <c r="F242" s="1" t="str">
        <f>IF(ISBLANK('Patient Appointment List'!$B242),"",UPPER(TEXT('Patient Appointment List'!$B242,"ddd")))</f>
        <v/>
      </c>
      <c r="G242" s="1" t="str">
        <f>IF(ISBLANK('Patient Appointment List'!$B242),"",UPPER(TEXT('Patient Appointment List'!$B242,"mmm")))</f>
        <v/>
      </c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27.0" customHeight="1">
      <c r="A243" s="1"/>
      <c r="B243" s="173"/>
      <c r="C243" s="170"/>
      <c r="D243" s="170"/>
      <c r="E243" s="1" t="str">
        <f>CONCATENATE('Patient Appointment List'!$C243,": ",'Patient Appointment List'!$D243)</f>
        <v>: </v>
      </c>
      <c r="F243" s="1" t="str">
        <f>IF(ISBLANK('Patient Appointment List'!$B243),"",UPPER(TEXT('Patient Appointment List'!$B243,"ddd")))</f>
        <v/>
      </c>
      <c r="G243" s="1" t="str">
        <f>IF(ISBLANK('Patient Appointment List'!$B243),"",UPPER(TEXT('Patient Appointment List'!$B243,"mmm")))</f>
        <v/>
      </c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27.0" customHeight="1">
      <c r="A244" s="1"/>
      <c r="B244" s="173"/>
      <c r="C244" s="170"/>
      <c r="D244" s="170"/>
      <c r="E244" s="1" t="str">
        <f>CONCATENATE('Patient Appointment List'!$C244,": ",'Patient Appointment List'!$D244)</f>
        <v>: </v>
      </c>
      <c r="F244" s="1" t="str">
        <f>IF(ISBLANK('Patient Appointment List'!$B244),"",UPPER(TEXT('Patient Appointment List'!$B244,"ddd")))</f>
        <v/>
      </c>
      <c r="G244" s="1" t="str">
        <f>IF(ISBLANK('Patient Appointment List'!$B244),"",UPPER(TEXT('Patient Appointment List'!$B244,"mmm")))</f>
        <v/>
      </c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27.0" customHeight="1">
      <c r="A245" s="1"/>
      <c r="B245" s="173"/>
      <c r="C245" s="170"/>
      <c r="D245" s="170"/>
      <c r="E245" s="1" t="str">
        <f>CONCATENATE('Patient Appointment List'!$C245,": ",'Patient Appointment List'!$D245)</f>
        <v>: </v>
      </c>
      <c r="F245" s="1" t="str">
        <f>IF(ISBLANK('Patient Appointment List'!$B245),"",UPPER(TEXT('Patient Appointment List'!$B245,"ddd")))</f>
        <v/>
      </c>
      <c r="G245" s="1" t="str">
        <f>IF(ISBLANK('Patient Appointment List'!$B245),"",UPPER(TEXT('Patient Appointment List'!$B245,"mmm")))</f>
        <v/>
      </c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27.0" customHeight="1">
      <c r="A246" s="1"/>
      <c r="B246" s="173"/>
      <c r="C246" s="170"/>
      <c r="D246" s="170"/>
      <c r="E246" s="1" t="str">
        <f>CONCATENATE('Patient Appointment List'!$C246,": ",'Patient Appointment List'!$D246)</f>
        <v>: </v>
      </c>
      <c r="F246" s="1" t="str">
        <f>IF(ISBLANK('Patient Appointment List'!$B246),"",UPPER(TEXT('Patient Appointment List'!$B246,"ddd")))</f>
        <v/>
      </c>
      <c r="G246" s="1" t="str">
        <f>IF(ISBLANK('Patient Appointment List'!$B246),"",UPPER(TEXT('Patient Appointment List'!$B246,"mmm")))</f>
        <v/>
      </c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27.0" customHeight="1">
      <c r="A247" s="1"/>
      <c r="B247" s="173"/>
      <c r="C247" s="170"/>
      <c r="D247" s="170"/>
      <c r="E247" s="1" t="str">
        <f>CONCATENATE('Patient Appointment List'!$C247,": ",'Patient Appointment List'!$D247)</f>
        <v>: </v>
      </c>
      <c r="F247" s="1" t="str">
        <f>IF(ISBLANK('Patient Appointment List'!$B247),"",UPPER(TEXT('Patient Appointment List'!$B247,"ddd")))</f>
        <v/>
      </c>
      <c r="G247" s="1" t="str">
        <f>IF(ISBLANK('Patient Appointment List'!$B247),"",UPPER(TEXT('Patient Appointment List'!$B247,"mmm")))</f>
        <v/>
      </c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27.0" customHeight="1">
      <c r="A248" s="1"/>
      <c r="B248" s="173"/>
      <c r="C248" s="170"/>
      <c r="D248" s="170"/>
      <c r="E248" s="1" t="str">
        <f>CONCATENATE('Patient Appointment List'!$C248,": ",'Patient Appointment List'!$D248)</f>
        <v>: </v>
      </c>
      <c r="F248" s="1" t="str">
        <f>IF(ISBLANK('Patient Appointment List'!$B248),"",UPPER(TEXT('Patient Appointment List'!$B248,"ddd")))</f>
        <v/>
      </c>
      <c r="G248" s="1" t="str">
        <f>IF(ISBLANK('Patient Appointment List'!$B248),"",UPPER(TEXT('Patient Appointment List'!$B248,"mmm")))</f>
        <v/>
      </c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27.0" customHeight="1">
      <c r="A249" s="1"/>
      <c r="B249" s="173"/>
      <c r="C249" s="170"/>
      <c r="D249" s="170"/>
      <c r="E249" s="1" t="str">
        <f>CONCATENATE('Patient Appointment List'!$C249,": ",'Patient Appointment List'!$D249)</f>
        <v>: </v>
      </c>
      <c r="F249" s="1" t="str">
        <f>IF(ISBLANK('Patient Appointment List'!$B249),"",UPPER(TEXT('Patient Appointment List'!$B249,"ddd")))</f>
        <v/>
      </c>
      <c r="G249" s="1" t="str">
        <f>IF(ISBLANK('Patient Appointment List'!$B249),"",UPPER(TEXT('Patient Appointment List'!$B249,"mmm")))</f>
        <v/>
      </c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27.0" customHeight="1">
      <c r="A250" s="1"/>
      <c r="B250" s="173"/>
      <c r="C250" s="170"/>
      <c r="D250" s="170"/>
      <c r="E250" s="1" t="str">
        <f>CONCATENATE('Patient Appointment List'!$C250,": ",'Patient Appointment List'!$D250)</f>
        <v>: </v>
      </c>
      <c r="F250" s="1" t="str">
        <f>IF(ISBLANK('Patient Appointment List'!$B250),"",UPPER(TEXT('Patient Appointment List'!$B250,"ddd")))</f>
        <v/>
      </c>
      <c r="G250" s="1" t="str">
        <f>IF(ISBLANK('Patient Appointment List'!$B250),"",UPPER(TEXT('Patient Appointment List'!$B250,"mmm")))</f>
        <v/>
      </c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27.0" customHeight="1">
      <c r="A251" s="1"/>
      <c r="B251" s="173"/>
      <c r="C251" s="170"/>
      <c r="D251" s="170"/>
      <c r="E251" s="1" t="str">
        <f>CONCATENATE('Patient Appointment List'!$C251,": ",'Patient Appointment List'!$D251)</f>
        <v>: </v>
      </c>
      <c r="F251" s="1" t="str">
        <f>IF(ISBLANK('Patient Appointment List'!$B251),"",UPPER(TEXT('Patient Appointment List'!$B251,"ddd")))</f>
        <v/>
      </c>
      <c r="G251" s="1" t="str">
        <f>IF(ISBLANK('Patient Appointment List'!$B251),"",UPPER(TEXT('Patient Appointment List'!$B251,"mmm")))</f>
        <v/>
      </c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27.0" customHeight="1">
      <c r="A252" s="1"/>
      <c r="B252" s="173"/>
      <c r="C252" s="170"/>
      <c r="D252" s="170"/>
      <c r="E252" s="1" t="str">
        <f>CONCATENATE('Patient Appointment List'!$C252,": ",'Patient Appointment List'!$D252)</f>
        <v>: </v>
      </c>
      <c r="F252" s="1" t="str">
        <f>IF(ISBLANK('Patient Appointment List'!$B252),"",UPPER(TEXT('Patient Appointment List'!$B252,"ddd")))</f>
        <v/>
      </c>
      <c r="G252" s="1" t="str">
        <f>IF(ISBLANK('Patient Appointment List'!$B252),"",UPPER(TEXT('Patient Appointment List'!$B252,"mmm")))</f>
        <v/>
      </c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27.0" customHeight="1">
      <c r="A253" s="1"/>
      <c r="B253" s="173"/>
      <c r="C253" s="170"/>
      <c r="D253" s="170"/>
      <c r="E253" s="1" t="str">
        <f>CONCATENATE('Patient Appointment List'!$C253,": ",'Patient Appointment List'!$D253)</f>
        <v>: </v>
      </c>
      <c r="F253" s="1" t="str">
        <f>IF(ISBLANK('Patient Appointment List'!$B253),"",UPPER(TEXT('Patient Appointment List'!$B253,"ddd")))</f>
        <v/>
      </c>
      <c r="G253" s="1" t="str">
        <f>IF(ISBLANK('Patient Appointment List'!$B253),"",UPPER(TEXT('Patient Appointment List'!$B253,"mmm")))</f>
        <v/>
      </c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27.0" customHeight="1">
      <c r="A254" s="1"/>
      <c r="B254" s="173"/>
      <c r="C254" s="170"/>
      <c r="D254" s="170"/>
      <c r="E254" s="1" t="str">
        <f>CONCATENATE('Patient Appointment List'!$C254,": ",'Patient Appointment List'!$D254)</f>
        <v>: </v>
      </c>
      <c r="F254" s="1" t="str">
        <f>IF(ISBLANK('Patient Appointment List'!$B254),"",UPPER(TEXT('Patient Appointment List'!$B254,"ddd")))</f>
        <v/>
      </c>
      <c r="G254" s="1" t="str">
        <f>IF(ISBLANK('Patient Appointment List'!$B254),"",UPPER(TEXT('Patient Appointment List'!$B254,"mmm")))</f>
        <v/>
      </c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27.0" customHeight="1">
      <c r="A255" s="1"/>
      <c r="B255" s="173"/>
      <c r="C255" s="170"/>
      <c r="D255" s="170"/>
      <c r="E255" s="1" t="str">
        <f>CONCATENATE('Patient Appointment List'!$C255,": ",'Patient Appointment List'!$D255)</f>
        <v>: </v>
      </c>
      <c r="F255" s="1" t="str">
        <f>IF(ISBLANK('Patient Appointment List'!$B255),"",UPPER(TEXT('Patient Appointment List'!$B255,"ddd")))</f>
        <v/>
      </c>
      <c r="G255" s="1" t="str">
        <f>IF(ISBLANK('Patient Appointment List'!$B255),"",UPPER(TEXT('Patient Appointment List'!$B255,"mmm")))</f>
        <v/>
      </c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27.0" customHeight="1">
      <c r="A256" s="1"/>
      <c r="B256" s="173"/>
      <c r="C256" s="170"/>
      <c r="D256" s="170"/>
      <c r="E256" s="1" t="str">
        <f>CONCATENATE('Patient Appointment List'!$C256,": ",'Patient Appointment List'!$D256)</f>
        <v>: </v>
      </c>
      <c r="F256" s="1" t="str">
        <f>IF(ISBLANK('Patient Appointment List'!$B256),"",UPPER(TEXT('Patient Appointment List'!$B256,"ddd")))</f>
        <v/>
      </c>
      <c r="G256" s="1" t="str">
        <f>IF(ISBLANK('Patient Appointment List'!$B256),"",UPPER(TEXT('Patient Appointment List'!$B256,"mmm")))</f>
        <v/>
      </c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27.0" customHeight="1">
      <c r="A257" s="1"/>
      <c r="B257" s="173"/>
      <c r="C257" s="170"/>
      <c r="D257" s="170"/>
      <c r="E257" s="1" t="str">
        <f>CONCATENATE('Patient Appointment List'!$C257,": ",'Patient Appointment List'!$D257)</f>
        <v>: </v>
      </c>
      <c r="F257" s="1" t="str">
        <f>IF(ISBLANK('Patient Appointment List'!$B257),"",UPPER(TEXT('Patient Appointment List'!$B257,"ddd")))</f>
        <v/>
      </c>
      <c r="G257" s="1" t="str">
        <f>IF(ISBLANK('Patient Appointment List'!$B257),"",UPPER(TEXT('Patient Appointment List'!$B257,"mmm")))</f>
        <v/>
      </c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27.0" customHeight="1">
      <c r="A258" s="1"/>
      <c r="B258" s="173"/>
      <c r="C258" s="170"/>
      <c r="D258" s="170"/>
      <c r="E258" s="1" t="str">
        <f>CONCATENATE('Patient Appointment List'!$C258,": ",'Patient Appointment List'!$D258)</f>
        <v>: </v>
      </c>
      <c r="F258" s="1" t="str">
        <f>IF(ISBLANK('Patient Appointment List'!$B258),"",UPPER(TEXT('Patient Appointment List'!$B258,"ddd")))</f>
        <v/>
      </c>
      <c r="G258" s="1" t="str">
        <f>IF(ISBLANK('Patient Appointment List'!$B258),"",UPPER(TEXT('Patient Appointment List'!$B258,"mmm")))</f>
        <v/>
      </c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27.0" customHeight="1">
      <c r="A259" s="1"/>
      <c r="B259" s="173"/>
      <c r="C259" s="170"/>
      <c r="D259" s="170"/>
      <c r="E259" s="1" t="str">
        <f>CONCATENATE('Patient Appointment List'!$C259,": ",'Patient Appointment List'!$D259)</f>
        <v>: </v>
      </c>
      <c r="F259" s="1" t="str">
        <f>IF(ISBLANK('Patient Appointment List'!$B259),"",UPPER(TEXT('Patient Appointment List'!$B259,"ddd")))</f>
        <v/>
      </c>
      <c r="G259" s="1" t="str">
        <f>IF(ISBLANK('Patient Appointment List'!$B259),"",UPPER(TEXT('Patient Appointment List'!$B259,"mmm")))</f>
        <v/>
      </c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27.0" customHeight="1">
      <c r="A260" s="1"/>
      <c r="B260" s="173"/>
      <c r="C260" s="170"/>
      <c r="D260" s="170"/>
      <c r="E260" s="1" t="str">
        <f>CONCATENATE('Patient Appointment List'!$C260,": ",'Patient Appointment List'!$D260)</f>
        <v>: </v>
      </c>
      <c r="F260" s="1" t="str">
        <f>IF(ISBLANK('Patient Appointment List'!$B260),"",UPPER(TEXT('Patient Appointment List'!$B260,"ddd")))</f>
        <v/>
      </c>
      <c r="G260" s="1" t="str">
        <f>IF(ISBLANK('Patient Appointment List'!$B260),"",UPPER(TEXT('Patient Appointment List'!$B260,"mmm")))</f>
        <v/>
      </c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27.0" customHeight="1">
      <c r="A261" s="1"/>
      <c r="B261" s="173"/>
      <c r="C261" s="170"/>
      <c r="D261" s="170"/>
      <c r="E261" s="1" t="str">
        <f>CONCATENATE('Patient Appointment List'!$C261,": ",'Patient Appointment List'!$D261)</f>
        <v>: </v>
      </c>
      <c r="F261" s="1" t="str">
        <f>IF(ISBLANK('Patient Appointment List'!$B261),"",UPPER(TEXT('Patient Appointment List'!$B261,"ddd")))</f>
        <v/>
      </c>
      <c r="G261" s="1" t="str">
        <f>IF(ISBLANK('Patient Appointment List'!$B261),"",UPPER(TEXT('Patient Appointment List'!$B261,"mmm")))</f>
        <v/>
      </c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27.0" customHeight="1">
      <c r="A262" s="1"/>
      <c r="B262" s="173"/>
      <c r="C262" s="170"/>
      <c r="D262" s="170"/>
      <c r="E262" s="1" t="str">
        <f>CONCATENATE('Patient Appointment List'!$C262,": ",'Patient Appointment List'!$D262)</f>
        <v>: </v>
      </c>
      <c r="F262" s="1" t="str">
        <f>IF(ISBLANK('Patient Appointment List'!$B262),"",UPPER(TEXT('Patient Appointment List'!$B262,"ddd")))</f>
        <v/>
      </c>
      <c r="G262" s="1" t="str">
        <f>IF(ISBLANK('Patient Appointment List'!$B262),"",UPPER(TEXT('Patient Appointment List'!$B262,"mmm")))</f>
        <v/>
      </c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27.0" customHeight="1">
      <c r="A263" s="1"/>
      <c r="B263" s="173"/>
      <c r="C263" s="170"/>
      <c r="D263" s="170"/>
      <c r="E263" s="1" t="str">
        <f>CONCATENATE('Patient Appointment List'!$C263,": ",'Patient Appointment List'!$D263)</f>
        <v>: </v>
      </c>
      <c r="F263" s="1" t="str">
        <f>IF(ISBLANK('Patient Appointment List'!$B263),"",UPPER(TEXT('Patient Appointment List'!$B263,"ddd")))</f>
        <v/>
      </c>
      <c r="G263" s="1" t="str">
        <f>IF(ISBLANK('Patient Appointment List'!$B263),"",UPPER(TEXT('Patient Appointment List'!$B263,"mmm")))</f>
        <v/>
      </c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27.0" customHeight="1">
      <c r="A264" s="1"/>
      <c r="B264" s="173"/>
      <c r="C264" s="170"/>
      <c r="D264" s="170"/>
      <c r="E264" s="1" t="str">
        <f>CONCATENATE('Patient Appointment List'!$C264,": ",'Patient Appointment List'!$D264)</f>
        <v>: </v>
      </c>
      <c r="F264" s="1" t="str">
        <f>IF(ISBLANK('Patient Appointment List'!$B264),"",UPPER(TEXT('Patient Appointment List'!$B264,"ddd")))</f>
        <v/>
      </c>
      <c r="G264" s="1" t="str">
        <f>IF(ISBLANK('Patient Appointment List'!$B264),"",UPPER(TEXT('Patient Appointment List'!$B264,"mmm")))</f>
        <v/>
      </c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27.0" customHeight="1">
      <c r="A265" s="1"/>
      <c r="B265" s="173"/>
      <c r="C265" s="170"/>
      <c r="D265" s="170"/>
      <c r="E265" s="1" t="str">
        <f>CONCATENATE('Patient Appointment List'!$C265,": ",'Patient Appointment List'!$D265)</f>
        <v>: </v>
      </c>
      <c r="F265" s="1" t="str">
        <f>IF(ISBLANK('Patient Appointment List'!$B265),"",UPPER(TEXT('Patient Appointment List'!$B265,"ddd")))</f>
        <v/>
      </c>
      <c r="G265" s="1" t="str">
        <f>IF(ISBLANK('Patient Appointment List'!$B265),"",UPPER(TEXT('Patient Appointment List'!$B265,"mmm")))</f>
        <v/>
      </c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27.0" customHeight="1">
      <c r="A266" s="1"/>
      <c r="B266" s="173"/>
      <c r="C266" s="170"/>
      <c r="D266" s="170"/>
      <c r="E266" s="1" t="str">
        <f>CONCATENATE('Patient Appointment List'!$C266,": ",'Patient Appointment List'!$D266)</f>
        <v>: </v>
      </c>
      <c r="F266" s="1" t="str">
        <f>IF(ISBLANK('Patient Appointment List'!$B266),"",UPPER(TEXT('Patient Appointment List'!$B266,"ddd")))</f>
        <v/>
      </c>
      <c r="G266" s="1" t="str">
        <f>IF(ISBLANK('Patient Appointment List'!$B266),"",UPPER(TEXT('Patient Appointment List'!$B266,"mmm")))</f>
        <v/>
      </c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27.0" customHeight="1">
      <c r="A267" s="1"/>
      <c r="B267" s="173"/>
      <c r="C267" s="170"/>
      <c r="D267" s="170"/>
      <c r="E267" s="1" t="str">
        <f>CONCATENATE('Patient Appointment List'!$C267,": ",'Patient Appointment List'!$D267)</f>
        <v>: </v>
      </c>
      <c r="F267" s="1" t="str">
        <f>IF(ISBLANK('Patient Appointment List'!$B267),"",UPPER(TEXT('Patient Appointment List'!$B267,"ddd")))</f>
        <v/>
      </c>
      <c r="G267" s="1" t="str">
        <f>IF(ISBLANK('Patient Appointment List'!$B267),"",UPPER(TEXT('Patient Appointment List'!$B267,"mmm")))</f>
        <v/>
      </c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27.0" customHeight="1">
      <c r="A268" s="1"/>
      <c r="B268" s="173"/>
      <c r="C268" s="170"/>
      <c r="D268" s="170"/>
      <c r="E268" s="1" t="str">
        <f>CONCATENATE('Patient Appointment List'!$C268,": ",'Patient Appointment List'!$D268)</f>
        <v>: </v>
      </c>
      <c r="F268" s="1" t="str">
        <f>IF(ISBLANK('Patient Appointment List'!$B268),"",UPPER(TEXT('Patient Appointment List'!$B268,"ddd")))</f>
        <v/>
      </c>
      <c r="G268" s="1" t="str">
        <f>IF(ISBLANK('Patient Appointment List'!$B268),"",UPPER(TEXT('Patient Appointment List'!$B268,"mmm")))</f>
        <v/>
      </c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27.0" customHeight="1">
      <c r="A269" s="1"/>
      <c r="B269" s="173"/>
      <c r="C269" s="170"/>
      <c r="D269" s="170"/>
      <c r="E269" s="1" t="str">
        <f>CONCATENATE('Patient Appointment List'!$C269,": ",'Patient Appointment List'!$D269)</f>
        <v>: </v>
      </c>
      <c r="F269" s="1" t="str">
        <f>IF(ISBLANK('Patient Appointment List'!$B269),"",UPPER(TEXT('Patient Appointment List'!$B269,"ddd")))</f>
        <v/>
      </c>
      <c r="G269" s="1" t="str">
        <f>IF(ISBLANK('Patient Appointment List'!$B269),"",UPPER(TEXT('Patient Appointment List'!$B269,"mmm")))</f>
        <v/>
      </c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27.0" customHeight="1">
      <c r="A270" s="1"/>
      <c r="B270" s="173"/>
      <c r="C270" s="170"/>
      <c r="D270" s="170"/>
      <c r="E270" s="1" t="str">
        <f>CONCATENATE('Patient Appointment List'!$C270,": ",'Patient Appointment List'!$D270)</f>
        <v>: </v>
      </c>
      <c r="F270" s="1" t="str">
        <f>IF(ISBLANK('Patient Appointment List'!$B270),"",UPPER(TEXT('Patient Appointment List'!$B270,"ddd")))</f>
        <v/>
      </c>
      <c r="G270" s="1" t="str">
        <f>IF(ISBLANK('Patient Appointment List'!$B270),"",UPPER(TEXT('Patient Appointment List'!$B270,"mmm")))</f>
        <v/>
      </c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27.0" customHeight="1">
      <c r="A271" s="1"/>
      <c r="B271" s="173"/>
      <c r="C271" s="170"/>
      <c r="D271" s="170"/>
      <c r="E271" s="1" t="str">
        <f>CONCATENATE('Patient Appointment List'!$C271,": ",'Patient Appointment List'!$D271)</f>
        <v>: </v>
      </c>
      <c r="F271" s="1" t="str">
        <f>IF(ISBLANK('Patient Appointment List'!$B271),"",UPPER(TEXT('Patient Appointment List'!$B271,"ddd")))</f>
        <v/>
      </c>
      <c r="G271" s="1" t="str">
        <f>IF(ISBLANK('Patient Appointment List'!$B271),"",UPPER(TEXT('Patient Appointment List'!$B271,"mmm")))</f>
        <v/>
      </c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27.0" customHeight="1">
      <c r="A272" s="1"/>
      <c r="B272" s="173"/>
      <c r="C272" s="170"/>
      <c r="D272" s="170"/>
      <c r="E272" s="1" t="str">
        <f>CONCATENATE('Patient Appointment List'!$C272,": ",'Patient Appointment List'!$D272)</f>
        <v>: </v>
      </c>
      <c r="F272" s="1" t="str">
        <f>IF(ISBLANK('Patient Appointment List'!$B272),"",UPPER(TEXT('Patient Appointment List'!$B272,"ddd")))</f>
        <v/>
      </c>
      <c r="G272" s="1" t="str">
        <f>IF(ISBLANK('Patient Appointment List'!$B272),"",UPPER(TEXT('Patient Appointment List'!$B272,"mmm")))</f>
        <v/>
      </c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27.0" customHeight="1">
      <c r="A273" s="1"/>
      <c r="B273" s="173"/>
      <c r="C273" s="170"/>
      <c r="D273" s="170"/>
      <c r="E273" s="1" t="str">
        <f>CONCATENATE('Patient Appointment List'!$C273,": ",'Patient Appointment List'!$D273)</f>
        <v>: </v>
      </c>
      <c r="F273" s="1" t="str">
        <f>IF(ISBLANK('Patient Appointment List'!$B273),"",UPPER(TEXT('Patient Appointment List'!$B273,"ddd")))</f>
        <v/>
      </c>
      <c r="G273" s="1" t="str">
        <f>IF(ISBLANK('Patient Appointment List'!$B273),"",UPPER(TEXT('Patient Appointment List'!$B273,"mmm")))</f>
        <v/>
      </c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27.0" customHeight="1">
      <c r="A274" s="1"/>
      <c r="B274" s="173"/>
      <c r="C274" s="170"/>
      <c r="D274" s="170"/>
      <c r="E274" s="1" t="str">
        <f>CONCATENATE('Patient Appointment List'!$C274,": ",'Patient Appointment List'!$D274)</f>
        <v>: </v>
      </c>
      <c r="F274" s="1" t="str">
        <f>IF(ISBLANK('Patient Appointment List'!$B274),"",UPPER(TEXT('Patient Appointment List'!$B274,"ddd")))</f>
        <v/>
      </c>
      <c r="G274" s="1" t="str">
        <f>IF(ISBLANK('Patient Appointment List'!$B274),"",UPPER(TEXT('Patient Appointment List'!$B274,"mmm")))</f>
        <v/>
      </c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27.0" customHeight="1">
      <c r="A275" s="1"/>
      <c r="B275" s="173"/>
      <c r="C275" s="170"/>
      <c r="D275" s="170"/>
      <c r="E275" s="1" t="str">
        <f>CONCATENATE('Patient Appointment List'!$C275,": ",'Patient Appointment List'!$D275)</f>
        <v>: </v>
      </c>
      <c r="F275" s="1" t="str">
        <f>IF(ISBLANK('Patient Appointment List'!$B275),"",UPPER(TEXT('Patient Appointment List'!$B275,"ddd")))</f>
        <v/>
      </c>
      <c r="G275" s="1" t="str">
        <f>IF(ISBLANK('Patient Appointment List'!$B275),"",UPPER(TEXT('Patient Appointment List'!$B275,"mmm")))</f>
        <v/>
      </c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27.0" customHeight="1">
      <c r="A276" s="1"/>
      <c r="B276" s="173"/>
      <c r="C276" s="170"/>
      <c r="D276" s="170"/>
      <c r="E276" s="1" t="str">
        <f>CONCATENATE('Patient Appointment List'!$C276,": ",'Patient Appointment List'!$D276)</f>
        <v>: </v>
      </c>
      <c r="F276" s="1" t="str">
        <f>IF(ISBLANK('Patient Appointment List'!$B276),"",UPPER(TEXT('Patient Appointment List'!$B276,"ddd")))</f>
        <v/>
      </c>
      <c r="G276" s="1" t="str">
        <f>IF(ISBLANK('Patient Appointment List'!$B276),"",UPPER(TEXT('Patient Appointment List'!$B276,"mmm")))</f>
        <v/>
      </c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27.0" customHeight="1">
      <c r="A277" s="1"/>
      <c r="B277" s="173"/>
      <c r="C277" s="170"/>
      <c r="D277" s="170"/>
      <c r="E277" s="1" t="str">
        <f>CONCATENATE('Patient Appointment List'!$C277,": ",'Patient Appointment List'!$D277)</f>
        <v>: </v>
      </c>
      <c r="F277" s="1" t="str">
        <f>IF(ISBLANK('Patient Appointment List'!$B277),"",UPPER(TEXT('Patient Appointment List'!$B277,"ddd")))</f>
        <v/>
      </c>
      <c r="G277" s="1" t="str">
        <f>IF(ISBLANK('Patient Appointment List'!$B277),"",UPPER(TEXT('Patient Appointment List'!$B277,"mmm")))</f>
        <v/>
      </c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27.0" customHeight="1">
      <c r="A278" s="1"/>
      <c r="B278" s="173"/>
      <c r="C278" s="170"/>
      <c r="D278" s="170"/>
      <c r="E278" s="1" t="str">
        <f>CONCATENATE('Patient Appointment List'!$C278,": ",'Patient Appointment List'!$D278)</f>
        <v>: </v>
      </c>
      <c r="F278" s="1" t="str">
        <f>IF(ISBLANK('Patient Appointment List'!$B278),"",UPPER(TEXT('Patient Appointment List'!$B278,"ddd")))</f>
        <v/>
      </c>
      <c r="G278" s="1" t="str">
        <f>IF(ISBLANK('Patient Appointment List'!$B278),"",UPPER(TEXT('Patient Appointment List'!$B278,"mmm")))</f>
        <v/>
      </c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27.0" customHeight="1">
      <c r="A279" s="1"/>
      <c r="B279" s="173"/>
      <c r="C279" s="170"/>
      <c r="D279" s="170"/>
      <c r="E279" s="1" t="str">
        <f>CONCATENATE('Patient Appointment List'!$C279,": ",'Patient Appointment List'!$D279)</f>
        <v>: </v>
      </c>
      <c r="F279" s="1" t="str">
        <f>IF(ISBLANK('Patient Appointment List'!$B279),"",UPPER(TEXT('Patient Appointment List'!$B279,"ddd")))</f>
        <v/>
      </c>
      <c r="G279" s="1" t="str">
        <f>IF(ISBLANK('Patient Appointment List'!$B279),"",UPPER(TEXT('Patient Appointment List'!$B279,"mmm")))</f>
        <v/>
      </c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27.0" customHeight="1">
      <c r="A280" s="1"/>
      <c r="B280" s="173"/>
      <c r="C280" s="170"/>
      <c r="D280" s="170"/>
      <c r="E280" s="1" t="str">
        <f>CONCATENATE('Patient Appointment List'!$C280,": ",'Patient Appointment List'!$D280)</f>
        <v>: </v>
      </c>
      <c r="F280" s="1" t="str">
        <f>IF(ISBLANK('Patient Appointment List'!$B280),"",UPPER(TEXT('Patient Appointment List'!$B280,"ddd")))</f>
        <v/>
      </c>
      <c r="G280" s="1" t="str">
        <f>IF(ISBLANK('Patient Appointment List'!$B280),"",UPPER(TEXT('Patient Appointment List'!$B280,"mmm")))</f>
        <v/>
      </c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27.0" customHeight="1">
      <c r="A281" s="1"/>
      <c r="B281" s="173"/>
      <c r="C281" s="170"/>
      <c r="D281" s="170"/>
      <c r="E281" s="1" t="str">
        <f>CONCATENATE('Patient Appointment List'!$C281,": ",'Patient Appointment List'!$D281)</f>
        <v>: </v>
      </c>
      <c r="F281" s="1" t="str">
        <f>IF(ISBLANK('Patient Appointment List'!$B281),"",UPPER(TEXT('Patient Appointment List'!$B281,"ddd")))</f>
        <v/>
      </c>
      <c r="G281" s="1" t="str">
        <f>IF(ISBLANK('Patient Appointment List'!$B281),"",UPPER(TEXT('Patient Appointment List'!$B281,"mmm")))</f>
        <v/>
      </c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27.0" customHeight="1">
      <c r="A282" s="1"/>
      <c r="B282" s="173"/>
      <c r="C282" s="170"/>
      <c r="D282" s="170"/>
      <c r="E282" s="1" t="str">
        <f>CONCATENATE('Patient Appointment List'!$C282,": ",'Patient Appointment List'!$D282)</f>
        <v>: </v>
      </c>
      <c r="F282" s="1" t="str">
        <f>IF(ISBLANK('Patient Appointment List'!$B282),"",UPPER(TEXT('Patient Appointment List'!$B282,"ddd")))</f>
        <v/>
      </c>
      <c r="G282" s="1" t="str">
        <f>IF(ISBLANK('Patient Appointment List'!$B282),"",UPPER(TEXT('Patient Appointment List'!$B282,"mmm")))</f>
        <v/>
      </c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27.0" customHeight="1">
      <c r="A283" s="1"/>
      <c r="B283" s="173"/>
      <c r="C283" s="170"/>
      <c r="D283" s="170"/>
      <c r="E283" s="1" t="str">
        <f>CONCATENATE('Patient Appointment List'!$C283,": ",'Patient Appointment List'!$D283)</f>
        <v>: </v>
      </c>
      <c r="F283" s="1" t="str">
        <f>IF(ISBLANK('Patient Appointment List'!$B283),"",UPPER(TEXT('Patient Appointment List'!$B283,"ddd")))</f>
        <v/>
      </c>
      <c r="G283" s="1" t="str">
        <f>IF(ISBLANK('Patient Appointment List'!$B283),"",UPPER(TEXT('Patient Appointment List'!$B283,"mmm")))</f>
        <v/>
      </c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27.0" customHeight="1">
      <c r="A284" s="1"/>
      <c r="B284" s="173"/>
      <c r="C284" s="170"/>
      <c r="D284" s="170"/>
      <c r="E284" s="1" t="str">
        <f>CONCATENATE('Patient Appointment List'!$C284,": ",'Patient Appointment List'!$D284)</f>
        <v>: </v>
      </c>
      <c r="F284" s="1" t="str">
        <f>IF(ISBLANK('Patient Appointment List'!$B284),"",UPPER(TEXT('Patient Appointment List'!$B284,"ddd")))</f>
        <v/>
      </c>
      <c r="G284" s="1" t="str">
        <f>IF(ISBLANK('Patient Appointment List'!$B284),"",UPPER(TEXT('Patient Appointment List'!$B284,"mmm")))</f>
        <v/>
      </c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27.0" customHeight="1">
      <c r="A285" s="1"/>
      <c r="B285" s="173"/>
      <c r="C285" s="170"/>
      <c r="D285" s="170"/>
      <c r="E285" s="1" t="str">
        <f>CONCATENATE('Patient Appointment List'!$C285,": ",'Patient Appointment List'!$D285)</f>
        <v>: </v>
      </c>
      <c r="F285" s="1" t="str">
        <f>IF(ISBLANK('Patient Appointment List'!$B285),"",UPPER(TEXT('Patient Appointment List'!$B285,"ddd")))</f>
        <v/>
      </c>
      <c r="G285" s="1" t="str">
        <f>IF(ISBLANK('Patient Appointment List'!$B285),"",UPPER(TEXT('Patient Appointment List'!$B285,"mmm")))</f>
        <v/>
      </c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27.0" customHeight="1">
      <c r="A286" s="1"/>
      <c r="B286" s="173"/>
      <c r="C286" s="170"/>
      <c r="D286" s="170"/>
      <c r="E286" s="1" t="str">
        <f>CONCATENATE('Patient Appointment List'!$C286,": ",'Patient Appointment List'!$D286)</f>
        <v>: </v>
      </c>
      <c r="F286" s="1" t="str">
        <f>IF(ISBLANK('Patient Appointment List'!$B286),"",UPPER(TEXT('Patient Appointment List'!$B286,"ddd")))</f>
        <v/>
      </c>
      <c r="G286" s="1" t="str">
        <f>IF(ISBLANK('Patient Appointment List'!$B286),"",UPPER(TEXT('Patient Appointment List'!$B286,"mmm")))</f>
        <v/>
      </c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27.0" customHeight="1">
      <c r="A287" s="1"/>
      <c r="B287" s="173"/>
      <c r="C287" s="170"/>
      <c r="D287" s="170"/>
      <c r="E287" s="1" t="str">
        <f>CONCATENATE('Patient Appointment List'!$C287,": ",'Patient Appointment List'!$D287)</f>
        <v>: </v>
      </c>
      <c r="F287" s="1" t="str">
        <f>IF(ISBLANK('Patient Appointment List'!$B287),"",UPPER(TEXT('Patient Appointment List'!$B287,"ddd")))</f>
        <v/>
      </c>
      <c r="G287" s="1" t="str">
        <f>IF(ISBLANK('Patient Appointment List'!$B287),"",UPPER(TEXT('Patient Appointment List'!$B287,"mmm")))</f>
        <v/>
      </c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27.0" customHeight="1">
      <c r="A288" s="1"/>
      <c r="B288" s="173"/>
      <c r="C288" s="170"/>
      <c r="D288" s="170"/>
      <c r="E288" s="1" t="str">
        <f>CONCATENATE('Patient Appointment List'!$C288,": ",'Patient Appointment List'!$D288)</f>
        <v>: </v>
      </c>
      <c r="F288" s="1" t="str">
        <f>IF(ISBLANK('Patient Appointment List'!$B288),"",UPPER(TEXT('Patient Appointment List'!$B288,"ddd")))</f>
        <v/>
      </c>
      <c r="G288" s="1" t="str">
        <f>IF(ISBLANK('Patient Appointment List'!$B288),"",UPPER(TEXT('Patient Appointment List'!$B288,"mmm")))</f>
        <v/>
      </c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27.0" customHeight="1">
      <c r="A289" s="1"/>
      <c r="B289" s="173"/>
      <c r="C289" s="170"/>
      <c r="D289" s="170"/>
      <c r="E289" s="1" t="str">
        <f>CONCATENATE('Patient Appointment List'!$C289,": ",'Patient Appointment List'!$D289)</f>
        <v>: </v>
      </c>
      <c r="F289" s="1" t="str">
        <f>IF(ISBLANK('Patient Appointment List'!$B289),"",UPPER(TEXT('Patient Appointment List'!$B289,"ddd")))</f>
        <v/>
      </c>
      <c r="G289" s="1" t="str">
        <f>IF(ISBLANK('Patient Appointment List'!$B289),"",UPPER(TEXT('Patient Appointment List'!$B289,"mmm")))</f>
        <v/>
      </c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27.0" customHeight="1">
      <c r="A290" s="1"/>
      <c r="B290" s="173"/>
      <c r="C290" s="170"/>
      <c r="D290" s="170"/>
      <c r="E290" s="1" t="str">
        <f>CONCATENATE('Patient Appointment List'!$C290,": ",'Patient Appointment List'!$D290)</f>
        <v>: </v>
      </c>
      <c r="F290" s="1" t="str">
        <f>IF(ISBLANK('Patient Appointment List'!$B290),"",UPPER(TEXT('Patient Appointment List'!$B290,"ddd")))</f>
        <v/>
      </c>
      <c r="G290" s="1" t="str">
        <f>IF(ISBLANK('Patient Appointment List'!$B290),"",UPPER(TEXT('Patient Appointment List'!$B290,"mmm")))</f>
        <v/>
      </c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27.0" customHeight="1">
      <c r="A291" s="1"/>
      <c r="B291" s="173"/>
      <c r="C291" s="170"/>
      <c r="D291" s="170"/>
      <c r="E291" s="1" t="str">
        <f>CONCATENATE('Patient Appointment List'!$C291,": ",'Patient Appointment List'!$D291)</f>
        <v>: </v>
      </c>
      <c r="F291" s="1" t="str">
        <f>IF(ISBLANK('Patient Appointment List'!$B291),"",UPPER(TEXT('Patient Appointment List'!$B291,"ddd")))</f>
        <v/>
      </c>
      <c r="G291" s="1" t="str">
        <f>IF(ISBLANK('Patient Appointment List'!$B291),"",UPPER(TEXT('Patient Appointment List'!$B291,"mmm")))</f>
        <v/>
      </c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27.0" customHeight="1">
      <c r="A292" s="1"/>
      <c r="B292" s="173"/>
      <c r="C292" s="170"/>
      <c r="D292" s="170"/>
      <c r="E292" s="1" t="str">
        <f>CONCATENATE('Patient Appointment List'!$C292,": ",'Patient Appointment List'!$D292)</f>
        <v>: </v>
      </c>
      <c r="F292" s="1" t="str">
        <f>IF(ISBLANK('Patient Appointment List'!$B292),"",UPPER(TEXT('Patient Appointment List'!$B292,"ddd")))</f>
        <v/>
      </c>
      <c r="G292" s="1" t="str">
        <f>IF(ISBLANK('Patient Appointment List'!$B292),"",UPPER(TEXT('Patient Appointment List'!$B292,"mmm")))</f>
        <v/>
      </c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27.0" customHeight="1">
      <c r="A293" s="1"/>
      <c r="B293" s="173"/>
      <c r="C293" s="170"/>
      <c r="D293" s="170"/>
      <c r="E293" s="1" t="str">
        <f>CONCATENATE('Patient Appointment List'!$C293,": ",'Patient Appointment List'!$D293)</f>
        <v>: </v>
      </c>
      <c r="F293" s="1" t="str">
        <f>IF(ISBLANK('Patient Appointment List'!$B293),"",UPPER(TEXT('Patient Appointment List'!$B293,"ddd")))</f>
        <v/>
      </c>
      <c r="G293" s="1" t="str">
        <f>IF(ISBLANK('Patient Appointment List'!$B293),"",UPPER(TEXT('Patient Appointment List'!$B293,"mmm")))</f>
        <v/>
      </c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27.0" customHeight="1">
      <c r="A294" s="1"/>
      <c r="B294" s="173"/>
      <c r="C294" s="170"/>
      <c r="D294" s="170"/>
      <c r="E294" s="1" t="str">
        <f>CONCATENATE('Patient Appointment List'!$C294,": ",'Patient Appointment List'!$D294)</f>
        <v>: </v>
      </c>
      <c r="F294" s="1" t="str">
        <f>IF(ISBLANK('Patient Appointment List'!$B294),"",UPPER(TEXT('Patient Appointment List'!$B294,"ddd")))</f>
        <v/>
      </c>
      <c r="G294" s="1" t="str">
        <f>IF(ISBLANK('Patient Appointment List'!$B294),"",UPPER(TEXT('Patient Appointment List'!$B294,"mmm")))</f>
        <v/>
      </c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27.0" customHeight="1">
      <c r="A295" s="1"/>
      <c r="B295" s="173"/>
      <c r="C295" s="170"/>
      <c r="D295" s="170"/>
      <c r="E295" s="1" t="str">
        <f>CONCATENATE('Patient Appointment List'!$C295,": ",'Patient Appointment List'!$D295)</f>
        <v>: </v>
      </c>
      <c r="F295" s="1" t="str">
        <f>IF(ISBLANK('Patient Appointment List'!$B295),"",UPPER(TEXT('Patient Appointment List'!$B295,"ddd")))</f>
        <v/>
      </c>
      <c r="G295" s="1" t="str">
        <f>IF(ISBLANK('Patient Appointment List'!$B295),"",UPPER(TEXT('Patient Appointment List'!$B295,"mmm")))</f>
        <v/>
      </c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27.0" customHeight="1">
      <c r="A296" s="1"/>
      <c r="B296" s="173"/>
      <c r="C296" s="170"/>
      <c r="D296" s="170"/>
      <c r="E296" s="1" t="str">
        <f>CONCATENATE('Patient Appointment List'!$C296,": ",'Patient Appointment List'!$D296)</f>
        <v>: </v>
      </c>
      <c r="F296" s="1" t="str">
        <f>IF(ISBLANK('Patient Appointment List'!$B296),"",UPPER(TEXT('Patient Appointment List'!$B296,"ddd")))</f>
        <v/>
      </c>
      <c r="G296" s="1" t="str">
        <f>IF(ISBLANK('Patient Appointment List'!$B296),"",UPPER(TEXT('Patient Appointment List'!$B296,"mmm")))</f>
        <v/>
      </c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27.0" customHeight="1">
      <c r="A297" s="1"/>
      <c r="B297" s="173"/>
      <c r="C297" s="170"/>
      <c r="D297" s="170"/>
      <c r="E297" s="1" t="str">
        <f>CONCATENATE('Patient Appointment List'!$C297,": ",'Patient Appointment List'!$D297)</f>
        <v>: </v>
      </c>
      <c r="F297" s="1" t="str">
        <f>IF(ISBLANK('Patient Appointment List'!$B297),"",UPPER(TEXT('Patient Appointment List'!$B297,"ddd")))</f>
        <v/>
      </c>
      <c r="G297" s="1" t="str">
        <f>IF(ISBLANK('Patient Appointment List'!$B297),"",UPPER(TEXT('Patient Appointment List'!$B297,"mmm")))</f>
        <v/>
      </c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27.0" customHeight="1">
      <c r="A298" s="1"/>
      <c r="B298" s="173"/>
      <c r="C298" s="170"/>
      <c r="D298" s="170"/>
      <c r="E298" s="1" t="str">
        <f>CONCATENATE('Patient Appointment List'!$C298,": ",'Patient Appointment List'!$D298)</f>
        <v>: </v>
      </c>
      <c r="F298" s="1" t="str">
        <f>IF(ISBLANK('Patient Appointment List'!$B298),"",UPPER(TEXT('Patient Appointment List'!$B298,"ddd")))</f>
        <v/>
      </c>
      <c r="G298" s="1" t="str">
        <f>IF(ISBLANK('Patient Appointment List'!$B298),"",UPPER(TEXT('Patient Appointment List'!$B298,"mmm")))</f>
        <v/>
      </c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27.0" customHeight="1">
      <c r="A299" s="1"/>
      <c r="B299" s="173"/>
      <c r="C299" s="170"/>
      <c r="D299" s="170"/>
      <c r="E299" s="1" t="str">
        <f>CONCATENATE('Patient Appointment List'!$C299,": ",'Patient Appointment List'!$D299)</f>
        <v>: </v>
      </c>
      <c r="F299" s="1" t="str">
        <f>IF(ISBLANK('Patient Appointment List'!$B299),"",UPPER(TEXT('Patient Appointment List'!$B299,"ddd")))</f>
        <v/>
      </c>
      <c r="G299" s="1" t="str">
        <f>IF(ISBLANK('Patient Appointment List'!$B299),"",UPPER(TEXT('Patient Appointment List'!$B299,"mmm")))</f>
        <v/>
      </c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27.0" customHeight="1">
      <c r="A300" s="1"/>
      <c r="B300" s="173"/>
      <c r="C300" s="170"/>
      <c r="D300" s="170"/>
      <c r="E300" s="1" t="str">
        <f>CONCATENATE('Patient Appointment List'!$C300,": ",'Patient Appointment List'!$D300)</f>
        <v>: </v>
      </c>
      <c r="F300" s="1" t="str">
        <f>IF(ISBLANK('Patient Appointment List'!$B300),"",UPPER(TEXT('Patient Appointment List'!$B300,"ddd")))</f>
        <v/>
      </c>
      <c r="G300" s="1" t="str">
        <f>IF(ISBLANK('Patient Appointment List'!$B300),"",UPPER(TEXT('Patient Appointment List'!$B300,"mmm")))</f>
        <v/>
      </c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27.0" customHeight="1">
      <c r="A301" s="1"/>
      <c r="B301" s="173"/>
      <c r="C301" s="170"/>
      <c r="D301" s="170"/>
      <c r="E301" s="1" t="str">
        <f>CONCATENATE('Patient Appointment List'!$C301,": ",'Patient Appointment List'!$D301)</f>
        <v>: </v>
      </c>
      <c r="F301" s="1" t="str">
        <f>IF(ISBLANK('Patient Appointment List'!$B301),"",UPPER(TEXT('Patient Appointment List'!$B301,"ddd")))</f>
        <v/>
      </c>
      <c r="G301" s="1" t="str">
        <f>IF(ISBLANK('Patient Appointment List'!$B301),"",UPPER(TEXT('Patient Appointment List'!$B301,"mmm")))</f>
        <v/>
      </c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27.0" customHeight="1">
      <c r="A302" s="1"/>
      <c r="B302" s="173"/>
      <c r="C302" s="170"/>
      <c r="D302" s="170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27.0" customHeight="1">
      <c r="A303" s="1"/>
      <c r="B303" s="173"/>
      <c r="C303" s="170"/>
      <c r="D303" s="170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27.0" customHeight="1">
      <c r="A304" s="1"/>
      <c r="B304" s="173"/>
      <c r="C304" s="170"/>
      <c r="D304" s="170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27.0" customHeight="1">
      <c r="A305" s="1"/>
      <c r="B305" s="173"/>
      <c r="C305" s="170"/>
      <c r="D305" s="170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27.0" customHeight="1">
      <c r="A306" s="1"/>
      <c r="B306" s="173"/>
      <c r="C306" s="170"/>
      <c r="D306" s="170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27.0" customHeight="1">
      <c r="A307" s="1"/>
      <c r="B307" s="173"/>
      <c r="C307" s="170"/>
      <c r="D307" s="170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27.0" customHeight="1">
      <c r="A308" s="1"/>
      <c r="B308" s="173"/>
      <c r="C308" s="170"/>
      <c r="D308" s="170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27.0" customHeight="1">
      <c r="A309" s="1"/>
      <c r="B309" s="173"/>
      <c r="C309" s="170"/>
      <c r="D309" s="170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27.0" customHeight="1">
      <c r="A310" s="1"/>
      <c r="B310" s="173"/>
      <c r="C310" s="170"/>
      <c r="D310" s="170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27.0" customHeight="1">
      <c r="A311" s="1"/>
      <c r="B311" s="173"/>
      <c r="C311" s="170"/>
      <c r="D311" s="170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27.0" customHeight="1">
      <c r="A312" s="1"/>
      <c r="B312" s="173"/>
      <c r="C312" s="170"/>
      <c r="D312" s="170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27.0" customHeight="1">
      <c r="A313" s="1"/>
      <c r="B313" s="173"/>
      <c r="C313" s="170"/>
      <c r="D313" s="170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27.0" customHeight="1">
      <c r="A314" s="1"/>
      <c r="B314" s="173"/>
      <c r="C314" s="170"/>
      <c r="D314" s="170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27.0" customHeight="1">
      <c r="A315" s="1"/>
      <c r="B315" s="173"/>
      <c r="C315" s="170"/>
      <c r="D315" s="170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27.0" customHeight="1">
      <c r="A316" s="1"/>
      <c r="B316" s="173"/>
      <c r="C316" s="170"/>
      <c r="D316" s="170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27.0" customHeight="1">
      <c r="A317" s="1"/>
      <c r="B317" s="173"/>
      <c r="C317" s="170"/>
      <c r="D317" s="170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27.0" customHeight="1">
      <c r="A318" s="1"/>
      <c r="B318" s="173"/>
      <c r="C318" s="170"/>
      <c r="D318" s="170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27.0" customHeight="1">
      <c r="A319" s="1"/>
      <c r="B319" s="173"/>
      <c r="C319" s="170"/>
      <c r="D319" s="170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27.0" customHeight="1">
      <c r="A320" s="1"/>
      <c r="B320" s="173"/>
      <c r="C320" s="170"/>
      <c r="D320" s="170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27.0" customHeight="1">
      <c r="A321" s="1"/>
      <c r="B321" s="173"/>
      <c r="C321" s="170"/>
      <c r="D321" s="170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27.0" customHeight="1">
      <c r="A322" s="1"/>
      <c r="B322" s="173"/>
      <c r="C322" s="170"/>
      <c r="D322" s="170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27.0" customHeight="1">
      <c r="A323" s="1"/>
      <c r="B323" s="173"/>
      <c r="C323" s="170"/>
      <c r="D323" s="170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27.0" customHeight="1">
      <c r="A324" s="1"/>
      <c r="B324" s="173"/>
      <c r="C324" s="170"/>
      <c r="D324" s="170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27.0" customHeight="1">
      <c r="A325" s="1"/>
      <c r="B325" s="173"/>
      <c r="C325" s="170"/>
      <c r="D325" s="170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27.0" customHeight="1">
      <c r="A326" s="1"/>
      <c r="B326" s="173"/>
      <c r="C326" s="170"/>
      <c r="D326" s="170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27.0" customHeight="1">
      <c r="A327" s="1"/>
      <c r="B327" s="173"/>
      <c r="C327" s="170"/>
      <c r="D327" s="170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27.0" customHeight="1">
      <c r="A328" s="1"/>
      <c r="B328" s="173"/>
      <c r="C328" s="170"/>
      <c r="D328" s="170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27.0" customHeight="1">
      <c r="A329" s="1"/>
      <c r="B329" s="173"/>
      <c r="C329" s="170"/>
      <c r="D329" s="170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27.0" customHeight="1">
      <c r="A330" s="1"/>
      <c r="B330" s="173"/>
      <c r="C330" s="170"/>
      <c r="D330" s="170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27.0" customHeight="1">
      <c r="A331" s="1"/>
      <c r="B331" s="173"/>
      <c r="C331" s="170"/>
      <c r="D331" s="170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27.0" customHeight="1">
      <c r="A332" s="1"/>
      <c r="B332" s="173"/>
      <c r="C332" s="170"/>
      <c r="D332" s="170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27.0" customHeight="1">
      <c r="A333" s="1"/>
      <c r="B333" s="173"/>
      <c r="C333" s="170"/>
      <c r="D333" s="170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27.0" customHeight="1">
      <c r="A334" s="1"/>
      <c r="B334" s="173"/>
      <c r="C334" s="170"/>
      <c r="D334" s="170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27.0" customHeight="1">
      <c r="A335" s="1"/>
      <c r="B335" s="173"/>
      <c r="C335" s="170"/>
      <c r="D335" s="170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27.0" customHeight="1">
      <c r="A336" s="1"/>
      <c r="B336" s="173"/>
      <c r="C336" s="170"/>
      <c r="D336" s="170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27.0" customHeight="1">
      <c r="A337" s="1"/>
      <c r="B337" s="173"/>
      <c r="C337" s="170"/>
      <c r="D337" s="170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27.0" customHeight="1">
      <c r="A338" s="1"/>
      <c r="B338" s="173"/>
      <c r="C338" s="170"/>
      <c r="D338" s="170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27.0" customHeight="1">
      <c r="A339" s="1"/>
      <c r="B339" s="173"/>
      <c r="C339" s="170"/>
      <c r="D339" s="170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27.0" customHeight="1">
      <c r="A340" s="1"/>
      <c r="B340" s="173"/>
      <c r="C340" s="170"/>
      <c r="D340" s="170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27.0" customHeight="1">
      <c r="A341" s="1"/>
      <c r="B341" s="173"/>
      <c r="C341" s="170"/>
      <c r="D341" s="170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27.0" customHeight="1">
      <c r="A342" s="1"/>
      <c r="B342" s="173"/>
      <c r="C342" s="170"/>
      <c r="D342" s="170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27.0" customHeight="1">
      <c r="A343" s="1"/>
      <c r="B343" s="173"/>
      <c r="C343" s="170"/>
      <c r="D343" s="170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27.0" customHeight="1">
      <c r="A344" s="1"/>
      <c r="B344" s="173"/>
      <c r="C344" s="170"/>
      <c r="D344" s="170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27.0" customHeight="1">
      <c r="A345" s="1"/>
      <c r="B345" s="173"/>
      <c r="C345" s="170"/>
      <c r="D345" s="170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27.0" customHeight="1">
      <c r="A346" s="1"/>
      <c r="B346" s="173"/>
      <c r="C346" s="170"/>
      <c r="D346" s="170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27.0" customHeight="1">
      <c r="A347" s="1"/>
      <c r="B347" s="173"/>
      <c r="C347" s="170"/>
      <c r="D347" s="170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27.0" customHeight="1">
      <c r="A348" s="1"/>
      <c r="B348" s="173"/>
      <c r="C348" s="170"/>
      <c r="D348" s="170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27.0" customHeight="1">
      <c r="A349" s="1"/>
      <c r="B349" s="173"/>
      <c r="C349" s="170"/>
      <c r="D349" s="170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27.0" customHeight="1">
      <c r="A350" s="1"/>
      <c r="B350" s="173"/>
      <c r="C350" s="170"/>
      <c r="D350" s="170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27.0" customHeight="1">
      <c r="A351" s="1"/>
      <c r="B351" s="173"/>
      <c r="C351" s="170"/>
      <c r="D351" s="170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27.0" customHeight="1">
      <c r="A352" s="1"/>
      <c r="B352" s="173"/>
      <c r="C352" s="170"/>
      <c r="D352" s="170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27.0" customHeight="1">
      <c r="A353" s="1"/>
      <c r="B353" s="173"/>
      <c r="C353" s="170"/>
      <c r="D353" s="170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27.0" customHeight="1">
      <c r="A354" s="1"/>
      <c r="B354" s="173"/>
      <c r="C354" s="170"/>
      <c r="D354" s="170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27.0" customHeight="1">
      <c r="A355" s="1"/>
      <c r="B355" s="173"/>
      <c r="C355" s="170"/>
      <c r="D355" s="170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27.0" customHeight="1">
      <c r="A356" s="1"/>
      <c r="B356" s="173"/>
      <c r="C356" s="170"/>
      <c r="D356" s="170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27.0" customHeight="1">
      <c r="A357" s="1"/>
      <c r="B357" s="173"/>
      <c r="C357" s="170"/>
      <c r="D357" s="170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27.0" customHeight="1">
      <c r="A358" s="1"/>
      <c r="B358" s="173"/>
      <c r="C358" s="170"/>
      <c r="D358" s="170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27.0" customHeight="1">
      <c r="A359" s="1"/>
      <c r="B359" s="173"/>
      <c r="C359" s="170"/>
      <c r="D359" s="170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27.0" customHeight="1">
      <c r="A360" s="1"/>
      <c r="B360" s="173"/>
      <c r="C360" s="170"/>
      <c r="D360" s="170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27.0" customHeight="1">
      <c r="A361" s="1"/>
      <c r="B361" s="173"/>
      <c r="C361" s="170"/>
      <c r="D361" s="170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27.0" customHeight="1">
      <c r="A362" s="1"/>
      <c r="B362" s="173"/>
      <c r="C362" s="170"/>
      <c r="D362" s="170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27.0" customHeight="1">
      <c r="A363" s="1"/>
      <c r="B363" s="173"/>
      <c r="C363" s="170"/>
      <c r="D363" s="170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27.0" customHeight="1">
      <c r="A364" s="1"/>
      <c r="B364" s="173"/>
      <c r="C364" s="170"/>
      <c r="D364" s="170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27.0" customHeight="1">
      <c r="A365" s="1"/>
      <c r="B365" s="173"/>
      <c r="C365" s="170"/>
      <c r="D365" s="170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27.0" customHeight="1">
      <c r="A366" s="1"/>
      <c r="B366" s="173"/>
      <c r="C366" s="170"/>
      <c r="D366" s="170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27.0" customHeight="1">
      <c r="A367" s="1"/>
      <c r="B367" s="173"/>
      <c r="C367" s="170"/>
      <c r="D367" s="170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27.0" customHeight="1">
      <c r="A368" s="1"/>
      <c r="B368" s="173"/>
      <c r="C368" s="170"/>
      <c r="D368" s="170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27.0" customHeight="1">
      <c r="A369" s="1"/>
      <c r="B369" s="173"/>
      <c r="C369" s="170"/>
      <c r="D369" s="170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27.0" customHeight="1">
      <c r="A370" s="1"/>
      <c r="B370" s="173"/>
      <c r="C370" s="170"/>
      <c r="D370" s="170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27.0" customHeight="1">
      <c r="A371" s="1"/>
      <c r="B371" s="173"/>
      <c r="C371" s="170"/>
      <c r="D371" s="170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27.0" customHeight="1">
      <c r="A372" s="1"/>
      <c r="B372" s="173"/>
      <c r="C372" s="170"/>
      <c r="D372" s="170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27.0" customHeight="1">
      <c r="A373" s="1"/>
      <c r="B373" s="173"/>
      <c r="C373" s="170"/>
      <c r="D373" s="170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27.0" customHeight="1">
      <c r="A374" s="1"/>
      <c r="B374" s="173"/>
      <c r="C374" s="170"/>
      <c r="D374" s="170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27.0" customHeight="1">
      <c r="A375" s="1"/>
      <c r="B375" s="173"/>
      <c r="C375" s="170"/>
      <c r="D375" s="170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27.0" customHeight="1">
      <c r="A376" s="1"/>
      <c r="B376" s="173"/>
      <c r="C376" s="170"/>
      <c r="D376" s="170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27.0" customHeight="1">
      <c r="A377" s="1"/>
      <c r="B377" s="173"/>
      <c r="C377" s="170"/>
      <c r="D377" s="170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27.0" customHeight="1">
      <c r="A378" s="1"/>
      <c r="B378" s="173"/>
      <c r="C378" s="170"/>
      <c r="D378" s="170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27.0" customHeight="1">
      <c r="A379" s="1"/>
      <c r="B379" s="173"/>
      <c r="C379" s="170"/>
      <c r="D379" s="170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27.0" customHeight="1">
      <c r="A380" s="1"/>
      <c r="B380" s="173"/>
      <c r="C380" s="170"/>
      <c r="D380" s="170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27.0" customHeight="1">
      <c r="A381" s="1"/>
      <c r="B381" s="173"/>
      <c r="C381" s="170"/>
      <c r="D381" s="170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27.0" customHeight="1">
      <c r="A382" s="1"/>
      <c r="B382" s="173"/>
      <c r="C382" s="170"/>
      <c r="D382" s="170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27.0" customHeight="1">
      <c r="A383" s="1"/>
      <c r="B383" s="173"/>
      <c r="C383" s="170"/>
      <c r="D383" s="170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27.0" customHeight="1">
      <c r="A384" s="1"/>
      <c r="B384" s="173"/>
      <c r="C384" s="170"/>
      <c r="D384" s="170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27.0" customHeight="1">
      <c r="A385" s="1"/>
      <c r="B385" s="173"/>
      <c r="C385" s="170"/>
      <c r="D385" s="170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27.0" customHeight="1">
      <c r="A386" s="1"/>
      <c r="B386" s="173"/>
      <c r="C386" s="170"/>
      <c r="D386" s="170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27.0" customHeight="1">
      <c r="A387" s="1"/>
      <c r="B387" s="173"/>
      <c r="C387" s="170"/>
      <c r="D387" s="170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27.0" customHeight="1">
      <c r="A388" s="1"/>
      <c r="B388" s="173"/>
      <c r="C388" s="170"/>
      <c r="D388" s="170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27.0" customHeight="1">
      <c r="A389" s="1"/>
      <c r="B389" s="173"/>
      <c r="C389" s="170"/>
      <c r="D389" s="170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27.0" customHeight="1">
      <c r="A390" s="1"/>
      <c r="B390" s="173"/>
      <c r="C390" s="170"/>
      <c r="D390" s="170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27.0" customHeight="1">
      <c r="A391" s="1"/>
      <c r="B391" s="173"/>
      <c r="C391" s="170"/>
      <c r="D391" s="170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27.0" customHeight="1">
      <c r="A392" s="1"/>
      <c r="B392" s="173"/>
      <c r="C392" s="170"/>
      <c r="D392" s="170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27.0" customHeight="1">
      <c r="A393" s="1"/>
      <c r="B393" s="173"/>
      <c r="C393" s="170"/>
      <c r="D393" s="170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27.0" customHeight="1">
      <c r="A394" s="1"/>
      <c r="B394" s="173"/>
      <c r="C394" s="170"/>
      <c r="D394" s="170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27.0" customHeight="1">
      <c r="A395" s="1"/>
      <c r="B395" s="173"/>
      <c r="C395" s="170"/>
      <c r="D395" s="170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27.0" customHeight="1">
      <c r="A396" s="1"/>
      <c r="B396" s="173"/>
      <c r="C396" s="170"/>
      <c r="D396" s="170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27.0" customHeight="1">
      <c r="A397" s="1"/>
      <c r="B397" s="173"/>
      <c r="C397" s="170"/>
      <c r="D397" s="170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27.0" customHeight="1">
      <c r="A398" s="1"/>
      <c r="B398" s="173"/>
      <c r="C398" s="170"/>
      <c r="D398" s="170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27.0" customHeight="1">
      <c r="A399" s="1"/>
      <c r="B399" s="173"/>
      <c r="C399" s="170"/>
      <c r="D399" s="170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27.0" customHeight="1">
      <c r="A400" s="1"/>
      <c r="B400" s="173"/>
      <c r="C400" s="170"/>
      <c r="D400" s="170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27.0" customHeight="1">
      <c r="A401" s="1"/>
      <c r="B401" s="173"/>
      <c r="C401" s="170"/>
      <c r="D401" s="170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27.0" customHeight="1">
      <c r="A402" s="1"/>
      <c r="B402" s="173"/>
      <c r="C402" s="170"/>
      <c r="D402" s="170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27.0" customHeight="1">
      <c r="A403" s="1"/>
      <c r="B403" s="173"/>
      <c r="C403" s="170"/>
      <c r="D403" s="170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27.0" customHeight="1">
      <c r="A404" s="1"/>
      <c r="B404" s="173"/>
      <c r="C404" s="170"/>
      <c r="D404" s="170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27.0" customHeight="1">
      <c r="A405" s="1"/>
      <c r="B405" s="173"/>
      <c r="C405" s="170"/>
      <c r="D405" s="170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27.0" customHeight="1">
      <c r="A406" s="1"/>
      <c r="B406" s="173"/>
      <c r="C406" s="170"/>
      <c r="D406" s="170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27.0" customHeight="1">
      <c r="A407" s="1"/>
      <c r="B407" s="173"/>
      <c r="C407" s="170"/>
      <c r="D407" s="170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27.0" customHeight="1">
      <c r="A408" s="1"/>
      <c r="B408" s="173"/>
      <c r="C408" s="170"/>
      <c r="D408" s="170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27.0" customHeight="1">
      <c r="A409" s="1"/>
      <c r="B409" s="173"/>
      <c r="C409" s="170"/>
      <c r="D409" s="170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27.0" customHeight="1">
      <c r="A410" s="1"/>
      <c r="B410" s="173"/>
      <c r="C410" s="170"/>
      <c r="D410" s="170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27.0" customHeight="1">
      <c r="A411" s="1"/>
      <c r="B411" s="173"/>
      <c r="C411" s="170"/>
      <c r="D411" s="170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27.0" customHeight="1">
      <c r="A412" s="1"/>
      <c r="B412" s="173"/>
      <c r="C412" s="170"/>
      <c r="D412" s="170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27.0" customHeight="1">
      <c r="A413" s="1"/>
      <c r="B413" s="173"/>
      <c r="C413" s="170"/>
      <c r="D413" s="170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27.0" customHeight="1">
      <c r="A414" s="1"/>
      <c r="B414" s="173"/>
      <c r="C414" s="170"/>
      <c r="D414" s="170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27.0" customHeight="1">
      <c r="A415" s="1"/>
      <c r="B415" s="173"/>
      <c r="C415" s="170"/>
      <c r="D415" s="170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27.0" customHeight="1">
      <c r="A416" s="1"/>
      <c r="B416" s="173"/>
      <c r="C416" s="170"/>
      <c r="D416" s="170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27.0" customHeight="1">
      <c r="A417" s="1"/>
      <c r="B417" s="173"/>
      <c r="C417" s="170"/>
      <c r="D417" s="170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27.0" customHeight="1">
      <c r="A418" s="1"/>
      <c r="B418" s="173"/>
      <c r="C418" s="170"/>
      <c r="D418" s="170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27.0" customHeight="1">
      <c r="A419" s="1"/>
      <c r="B419" s="173"/>
      <c r="C419" s="170"/>
      <c r="D419" s="170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27.0" customHeight="1">
      <c r="A420" s="1"/>
      <c r="B420" s="173"/>
      <c r="C420" s="170"/>
      <c r="D420" s="170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27.0" customHeight="1">
      <c r="A421" s="1"/>
      <c r="B421" s="173"/>
      <c r="C421" s="170"/>
      <c r="D421" s="170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27.0" customHeight="1">
      <c r="A422" s="1"/>
      <c r="B422" s="173"/>
      <c r="C422" s="170"/>
      <c r="D422" s="170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27.0" customHeight="1">
      <c r="A423" s="1"/>
      <c r="B423" s="173"/>
      <c r="C423" s="170"/>
      <c r="D423" s="170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27.0" customHeight="1">
      <c r="A424" s="1"/>
      <c r="B424" s="173"/>
      <c r="C424" s="170"/>
      <c r="D424" s="170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27.0" customHeight="1">
      <c r="A425" s="1"/>
      <c r="B425" s="173"/>
      <c r="C425" s="170"/>
      <c r="D425" s="170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27.0" customHeight="1">
      <c r="A426" s="1"/>
      <c r="B426" s="173"/>
      <c r="C426" s="170"/>
      <c r="D426" s="170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27.0" customHeight="1">
      <c r="A427" s="1"/>
      <c r="B427" s="173"/>
      <c r="C427" s="170"/>
      <c r="D427" s="170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27.0" customHeight="1">
      <c r="A428" s="1"/>
      <c r="B428" s="173"/>
      <c r="C428" s="170"/>
      <c r="D428" s="170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27.0" customHeight="1">
      <c r="A429" s="1"/>
      <c r="B429" s="173"/>
      <c r="C429" s="170"/>
      <c r="D429" s="170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27.0" customHeight="1">
      <c r="A430" s="1"/>
      <c r="B430" s="173"/>
      <c r="C430" s="170"/>
      <c r="D430" s="170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27.0" customHeight="1">
      <c r="A431" s="1"/>
      <c r="B431" s="173"/>
      <c r="C431" s="170"/>
      <c r="D431" s="170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27.0" customHeight="1">
      <c r="A432" s="1"/>
      <c r="B432" s="173"/>
      <c r="C432" s="170"/>
      <c r="D432" s="170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27.0" customHeight="1">
      <c r="A433" s="1"/>
      <c r="B433" s="173"/>
      <c r="C433" s="170"/>
      <c r="D433" s="170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27.0" customHeight="1">
      <c r="A434" s="1"/>
      <c r="B434" s="173"/>
      <c r="C434" s="170"/>
      <c r="D434" s="170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27.0" customHeight="1">
      <c r="A435" s="1"/>
      <c r="B435" s="173"/>
      <c r="C435" s="170"/>
      <c r="D435" s="170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27.0" customHeight="1">
      <c r="A436" s="1"/>
      <c r="B436" s="173"/>
      <c r="C436" s="170"/>
      <c r="D436" s="170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27.0" customHeight="1">
      <c r="A437" s="1"/>
      <c r="B437" s="173"/>
      <c r="C437" s="170"/>
      <c r="D437" s="170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27.0" customHeight="1">
      <c r="A438" s="1"/>
      <c r="B438" s="173"/>
      <c r="C438" s="170"/>
      <c r="D438" s="170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27.0" customHeight="1">
      <c r="A439" s="1"/>
      <c r="B439" s="173"/>
      <c r="C439" s="170"/>
      <c r="D439" s="170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27.0" customHeight="1">
      <c r="A440" s="1"/>
      <c r="B440" s="173"/>
      <c r="C440" s="170"/>
      <c r="D440" s="170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27.0" customHeight="1">
      <c r="A441" s="1"/>
      <c r="B441" s="173"/>
      <c r="C441" s="170"/>
      <c r="D441" s="170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27.0" customHeight="1">
      <c r="A442" s="1"/>
      <c r="B442" s="173"/>
      <c r="C442" s="170"/>
      <c r="D442" s="170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27.0" customHeight="1">
      <c r="A443" s="1"/>
      <c r="B443" s="173"/>
      <c r="C443" s="170"/>
      <c r="D443" s="170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27.0" customHeight="1">
      <c r="A444" s="1"/>
      <c r="B444" s="173"/>
      <c r="C444" s="170"/>
      <c r="D444" s="170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27.0" customHeight="1">
      <c r="A445" s="1"/>
      <c r="B445" s="173"/>
      <c r="C445" s="170"/>
      <c r="D445" s="170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27.0" customHeight="1">
      <c r="A446" s="1"/>
      <c r="B446" s="173"/>
      <c r="C446" s="170"/>
      <c r="D446" s="170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27.0" customHeight="1">
      <c r="A447" s="1"/>
      <c r="B447" s="173"/>
      <c r="C447" s="170"/>
      <c r="D447" s="170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27.0" customHeight="1">
      <c r="A448" s="1"/>
      <c r="B448" s="173"/>
      <c r="C448" s="170"/>
      <c r="D448" s="170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27.0" customHeight="1">
      <c r="A449" s="1"/>
      <c r="B449" s="173"/>
      <c r="C449" s="170"/>
      <c r="D449" s="170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27.0" customHeight="1">
      <c r="A450" s="1"/>
      <c r="B450" s="173"/>
      <c r="C450" s="170"/>
      <c r="D450" s="170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27.0" customHeight="1">
      <c r="A451" s="1"/>
      <c r="B451" s="173"/>
      <c r="C451" s="170"/>
      <c r="D451" s="170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27.0" customHeight="1">
      <c r="A452" s="1"/>
      <c r="B452" s="173"/>
      <c r="C452" s="170"/>
      <c r="D452" s="170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27.0" customHeight="1">
      <c r="A453" s="1"/>
      <c r="B453" s="173"/>
      <c r="C453" s="170"/>
      <c r="D453" s="170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27.0" customHeight="1">
      <c r="A454" s="1"/>
      <c r="B454" s="173"/>
      <c r="C454" s="170"/>
      <c r="D454" s="170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27.0" customHeight="1">
      <c r="A455" s="1"/>
      <c r="B455" s="173"/>
      <c r="C455" s="170"/>
      <c r="D455" s="170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27.0" customHeight="1">
      <c r="A456" s="1"/>
      <c r="B456" s="173"/>
      <c r="C456" s="170"/>
      <c r="D456" s="170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27.0" customHeight="1">
      <c r="A457" s="1"/>
      <c r="B457" s="173"/>
      <c r="C457" s="170"/>
      <c r="D457" s="170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27.0" customHeight="1">
      <c r="A458" s="1"/>
      <c r="B458" s="173"/>
      <c r="C458" s="170"/>
      <c r="D458" s="170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27.0" customHeight="1">
      <c r="A459" s="1"/>
      <c r="B459" s="173"/>
      <c r="C459" s="170"/>
      <c r="D459" s="170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27.0" customHeight="1">
      <c r="A460" s="1"/>
      <c r="B460" s="173"/>
      <c r="C460" s="170"/>
      <c r="D460" s="170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27.0" customHeight="1">
      <c r="A461" s="1"/>
      <c r="B461" s="173"/>
      <c r="C461" s="170"/>
      <c r="D461" s="170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27.0" customHeight="1">
      <c r="A462" s="1"/>
      <c r="B462" s="173"/>
      <c r="C462" s="170"/>
      <c r="D462" s="170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27.0" customHeight="1">
      <c r="A463" s="1"/>
      <c r="B463" s="173"/>
      <c r="C463" s="170"/>
      <c r="D463" s="170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27.0" customHeight="1">
      <c r="A464" s="1"/>
      <c r="B464" s="173"/>
      <c r="C464" s="170"/>
      <c r="D464" s="170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27.0" customHeight="1">
      <c r="A465" s="1"/>
      <c r="B465" s="173"/>
      <c r="C465" s="170"/>
      <c r="D465" s="170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27.0" customHeight="1">
      <c r="A466" s="1"/>
      <c r="B466" s="173"/>
      <c r="C466" s="170"/>
      <c r="D466" s="170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27.0" customHeight="1">
      <c r="A467" s="1"/>
      <c r="B467" s="173"/>
      <c r="C467" s="170"/>
      <c r="D467" s="170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27.0" customHeight="1">
      <c r="A468" s="1"/>
      <c r="B468" s="173"/>
      <c r="C468" s="170"/>
      <c r="D468" s="170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27.0" customHeight="1">
      <c r="A469" s="1"/>
      <c r="B469" s="173"/>
      <c r="C469" s="170"/>
      <c r="D469" s="170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27.0" customHeight="1">
      <c r="A470" s="1"/>
      <c r="B470" s="173"/>
      <c r="C470" s="170"/>
      <c r="D470" s="170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27.0" customHeight="1">
      <c r="A471" s="1"/>
      <c r="B471" s="173"/>
      <c r="C471" s="170"/>
      <c r="D471" s="170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27.0" customHeight="1">
      <c r="A472" s="1"/>
      <c r="B472" s="173"/>
      <c r="C472" s="170"/>
      <c r="D472" s="170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27.0" customHeight="1">
      <c r="A473" s="1"/>
      <c r="B473" s="173"/>
      <c r="C473" s="170"/>
      <c r="D473" s="170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27.0" customHeight="1">
      <c r="A474" s="1"/>
      <c r="B474" s="173"/>
      <c r="C474" s="170"/>
      <c r="D474" s="170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27.0" customHeight="1">
      <c r="A475" s="1"/>
      <c r="B475" s="173"/>
      <c r="C475" s="170"/>
      <c r="D475" s="170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27.0" customHeight="1">
      <c r="A476" s="1"/>
      <c r="B476" s="173"/>
      <c r="C476" s="170"/>
      <c r="D476" s="170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27.0" customHeight="1">
      <c r="A477" s="1"/>
      <c r="B477" s="173"/>
      <c r="C477" s="170"/>
      <c r="D477" s="170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27.0" customHeight="1">
      <c r="A478" s="1"/>
      <c r="B478" s="173"/>
      <c r="C478" s="170"/>
      <c r="D478" s="170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27.0" customHeight="1">
      <c r="A479" s="1"/>
      <c r="B479" s="173"/>
      <c r="C479" s="170"/>
      <c r="D479" s="170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27.0" customHeight="1">
      <c r="A480" s="1"/>
      <c r="B480" s="173"/>
      <c r="C480" s="170"/>
      <c r="D480" s="170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27.0" customHeight="1">
      <c r="A481" s="1"/>
      <c r="B481" s="173"/>
      <c r="C481" s="170"/>
      <c r="D481" s="170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27.0" customHeight="1">
      <c r="A482" s="1"/>
      <c r="B482" s="173"/>
      <c r="C482" s="170"/>
      <c r="D482" s="170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27.0" customHeight="1">
      <c r="A483" s="1"/>
      <c r="B483" s="173"/>
      <c r="C483" s="170"/>
      <c r="D483" s="170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27.0" customHeight="1">
      <c r="A484" s="1"/>
      <c r="B484" s="173"/>
      <c r="C484" s="170"/>
      <c r="D484" s="170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27.0" customHeight="1">
      <c r="A485" s="1"/>
      <c r="B485" s="173"/>
      <c r="C485" s="170"/>
      <c r="D485" s="170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27.0" customHeight="1">
      <c r="A486" s="1"/>
      <c r="B486" s="173"/>
      <c r="C486" s="170"/>
      <c r="D486" s="170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27.0" customHeight="1">
      <c r="A487" s="1"/>
      <c r="B487" s="173"/>
      <c r="C487" s="170"/>
      <c r="D487" s="170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27.0" customHeight="1">
      <c r="A488" s="1"/>
      <c r="B488" s="173"/>
      <c r="C488" s="170"/>
      <c r="D488" s="170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27.0" customHeight="1">
      <c r="A489" s="1"/>
      <c r="B489" s="173"/>
      <c r="C489" s="170"/>
      <c r="D489" s="170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27.0" customHeight="1">
      <c r="A490" s="1"/>
      <c r="B490" s="173"/>
      <c r="C490" s="170"/>
      <c r="D490" s="170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27.0" customHeight="1">
      <c r="A491" s="1"/>
      <c r="B491" s="173"/>
      <c r="C491" s="170"/>
      <c r="D491" s="170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27.0" customHeight="1">
      <c r="A492" s="1"/>
      <c r="B492" s="173"/>
      <c r="C492" s="170"/>
      <c r="D492" s="170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27.0" customHeight="1">
      <c r="A493" s="1"/>
      <c r="B493" s="173"/>
      <c r="C493" s="170"/>
      <c r="D493" s="170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27.0" customHeight="1">
      <c r="A494" s="1"/>
      <c r="B494" s="173"/>
      <c r="C494" s="170"/>
      <c r="D494" s="170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27.0" customHeight="1">
      <c r="A495" s="1"/>
      <c r="B495" s="173"/>
      <c r="C495" s="170"/>
      <c r="D495" s="170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27.0" customHeight="1">
      <c r="A496" s="1"/>
      <c r="B496" s="173"/>
      <c r="C496" s="170"/>
      <c r="D496" s="170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27.0" customHeight="1">
      <c r="A497" s="1"/>
      <c r="B497" s="173"/>
      <c r="C497" s="170"/>
      <c r="D497" s="170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27.0" customHeight="1">
      <c r="A498" s="1"/>
      <c r="B498" s="173"/>
      <c r="C498" s="170"/>
      <c r="D498" s="170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27.0" customHeight="1">
      <c r="A499" s="1"/>
      <c r="B499" s="173"/>
      <c r="C499" s="170"/>
      <c r="D499" s="170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27.0" customHeight="1">
      <c r="A500" s="1"/>
      <c r="B500" s="173"/>
      <c r="C500" s="170"/>
      <c r="D500" s="170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27.0" customHeight="1">
      <c r="A501" s="1"/>
      <c r="B501" s="173"/>
      <c r="C501" s="170"/>
      <c r="D501" s="170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27.0" customHeight="1">
      <c r="A502" s="1"/>
      <c r="B502" s="173"/>
      <c r="C502" s="170"/>
      <c r="D502" s="170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27.0" customHeight="1">
      <c r="A503" s="1"/>
      <c r="B503" s="173"/>
      <c r="C503" s="170"/>
      <c r="D503" s="170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27.0" customHeight="1">
      <c r="A504" s="1"/>
      <c r="B504" s="173"/>
      <c r="C504" s="170"/>
      <c r="D504" s="170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27.0" customHeight="1">
      <c r="A505" s="1"/>
      <c r="B505" s="173"/>
      <c r="C505" s="170"/>
      <c r="D505" s="170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27.0" customHeight="1">
      <c r="A506" s="1"/>
      <c r="B506" s="173"/>
      <c r="C506" s="170"/>
      <c r="D506" s="170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27.0" customHeight="1">
      <c r="A507" s="1"/>
      <c r="B507" s="173"/>
      <c r="C507" s="170"/>
      <c r="D507" s="170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27.0" customHeight="1">
      <c r="A508" s="1"/>
      <c r="B508" s="173"/>
      <c r="C508" s="170"/>
      <c r="D508" s="170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27.0" customHeight="1">
      <c r="A509" s="1"/>
      <c r="B509" s="173"/>
      <c r="C509" s="170"/>
      <c r="D509" s="170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27.0" customHeight="1">
      <c r="A510" s="1"/>
      <c r="B510" s="173"/>
      <c r="C510" s="170"/>
      <c r="D510" s="170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27.0" customHeight="1">
      <c r="A511" s="1"/>
      <c r="B511" s="173"/>
      <c r="C511" s="170"/>
      <c r="D511" s="170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27.0" customHeight="1">
      <c r="A512" s="1"/>
      <c r="B512" s="173"/>
      <c r="C512" s="170"/>
      <c r="D512" s="170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27.0" customHeight="1">
      <c r="A513" s="1"/>
      <c r="B513" s="173"/>
      <c r="C513" s="170"/>
      <c r="D513" s="170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27.0" customHeight="1">
      <c r="A514" s="1"/>
      <c r="B514" s="173"/>
      <c r="C514" s="170"/>
      <c r="D514" s="170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27.0" customHeight="1">
      <c r="A515" s="1"/>
      <c r="B515" s="173"/>
      <c r="C515" s="170"/>
      <c r="D515" s="170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27.0" customHeight="1">
      <c r="A516" s="1"/>
      <c r="B516" s="173"/>
      <c r="C516" s="170"/>
      <c r="D516" s="170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27.0" customHeight="1">
      <c r="A517" s="1"/>
      <c r="B517" s="173"/>
      <c r="C517" s="170"/>
      <c r="D517" s="170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27.0" customHeight="1">
      <c r="A518" s="1"/>
      <c r="B518" s="173"/>
      <c r="C518" s="170"/>
      <c r="D518" s="170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27.0" customHeight="1">
      <c r="A519" s="1"/>
      <c r="B519" s="173"/>
      <c r="C519" s="170"/>
      <c r="D519" s="170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27.0" customHeight="1">
      <c r="A520" s="1"/>
      <c r="B520" s="173"/>
      <c r="C520" s="170"/>
      <c r="D520" s="170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27.0" customHeight="1">
      <c r="A521" s="1"/>
      <c r="B521" s="173"/>
      <c r="C521" s="170"/>
      <c r="D521" s="170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27.0" customHeight="1">
      <c r="A522" s="1"/>
      <c r="B522" s="173"/>
      <c r="C522" s="170"/>
      <c r="D522" s="170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27.0" customHeight="1">
      <c r="A523" s="1"/>
      <c r="B523" s="173"/>
      <c r="C523" s="170"/>
      <c r="D523" s="170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27.0" customHeight="1">
      <c r="A524" s="1"/>
      <c r="B524" s="173"/>
      <c r="C524" s="170"/>
      <c r="D524" s="170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27.0" customHeight="1">
      <c r="A525" s="1"/>
      <c r="B525" s="173"/>
      <c r="C525" s="170"/>
      <c r="D525" s="170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27.0" customHeight="1">
      <c r="A526" s="1"/>
      <c r="B526" s="173"/>
      <c r="C526" s="170"/>
      <c r="D526" s="170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27.0" customHeight="1">
      <c r="A527" s="1"/>
      <c r="B527" s="173"/>
      <c r="C527" s="170"/>
      <c r="D527" s="170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27.0" customHeight="1">
      <c r="A528" s="1"/>
      <c r="B528" s="173"/>
      <c r="C528" s="170"/>
      <c r="D528" s="170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27.0" customHeight="1">
      <c r="A529" s="1"/>
      <c r="B529" s="173"/>
      <c r="C529" s="170"/>
      <c r="D529" s="170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27.0" customHeight="1">
      <c r="A530" s="1"/>
      <c r="B530" s="173"/>
      <c r="C530" s="170"/>
      <c r="D530" s="170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27.0" customHeight="1">
      <c r="A531" s="1"/>
      <c r="B531" s="173"/>
      <c r="C531" s="170"/>
      <c r="D531" s="170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27.0" customHeight="1">
      <c r="A532" s="1"/>
      <c r="B532" s="173"/>
      <c r="C532" s="170"/>
      <c r="D532" s="170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27.0" customHeight="1">
      <c r="A533" s="1"/>
      <c r="B533" s="173"/>
      <c r="C533" s="170"/>
      <c r="D533" s="170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27.0" customHeight="1">
      <c r="A534" s="1"/>
      <c r="B534" s="173"/>
      <c r="C534" s="170"/>
      <c r="D534" s="170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27.0" customHeight="1">
      <c r="A535" s="1"/>
      <c r="B535" s="173"/>
      <c r="C535" s="170"/>
      <c r="D535" s="170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27.0" customHeight="1">
      <c r="A536" s="1"/>
      <c r="B536" s="173"/>
      <c r="C536" s="170"/>
      <c r="D536" s="170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27.0" customHeight="1">
      <c r="A537" s="1"/>
      <c r="B537" s="173"/>
      <c r="C537" s="170"/>
      <c r="D537" s="170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27.0" customHeight="1">
      <c r="A538" s="1"/>
      <c r="B538" s="173"/>
      <c r="C538" s="170"/>
      <c r="D538" s="170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27.0" customHeight="1">
      <c r="A539" s="1"/>
      <c r="B539" s="173"/>
      <c r="C539" s="170"/>
      <c r="D539" s="170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27.0" customHeight="1">
      <c r="A540" s="1"/>
      <c r="B540" s="173"/>
      <c r="C540" s="170"/>
      <c r="D540" s="170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27.0" customHeight="1">
      <c r="A541" s="1"/>
      <c r="B541" s="173"/>
      <c r="C541" s="170"/>
      <c r="D541" s="170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27.0" customHeight="1">
      <c r="A542" s="1"/>
      <c r="B542" s="173"/>
      <c r="C542" s="170"/>
      <c r="D542" s="170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27.0" customHeight="1">
      <c r="A543" s="1"/>
      <c r="B543" s="173"/>
      <c r="C543" s="170"/>
      <c r="D543" s="170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27.0" customHeight="1">
      <c r="A544" s="1"/>
      <c r="B544" s="173"/>
      <c r="C544" s="170"/>
      <c r="D544" s="170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27.0" customHeight="1">
      <c r="A545" s="1"/>
      <c r="B545" s="173"/>
      <c r="C545" s="170"/>
      <c r="D545" s="170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27.0" customHeight="1">
      <c r="A546" s="1"/>
      <c r="B546" s="173"/>
      <c r="C546" s="170"/>
      <c r="D546" s="170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27.0" customHeight="1">
      <c r="A547" s="1"/>
      <c r="B547" s="173"/>
      <c r="C547" s="170"/>
      <c r="D547" s="170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27.0" customHeight="1">
      <c r="A548" s="1"/>
      <c r="B548" s="173"/>
      <c r="C548" s="170"/>
      <c r="D548" s="170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27.0" customHeight="1">
      <c r="A549" s="1"/>
      <c r="B549" s="173"/>
      <c r="C549" s="170"/>
      <c r="D549" s="170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27.0" customHeight="1">
      <c r="A550" s="1"/>
      <c r="B550" s="173"/>
      <c r="C550" s="170"/>
      <c r="D550" s="170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27.0" customHeight="1">
      <c r="A551" s="1"/>
      <c r="B551" s="173"/>
      <c r="C551" s="170"/>
      <c r="D551" s="170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27.0" customHeight="1">
      <c r="A552" s="1"/>
      <c r="B552" s="173"/>
      <c r="C552" s="170"/>
      <c r="D552" s="170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27.0" customHeight="1">
      <c r="A553" s="1"/>
      <c r="B553" s="173"/>
      <c r="C553" s="170"/>
      <c r="D553" s="170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27.0" customHeight="1">
      <c r="A554" s="1"/>
      <c r="B554" s="173"/>
      <c r="C554" s="170"/>
      <c r="D554" s="170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27.0" customHeight="1">
      <c r="A555" s="1"/>
      <c r="B555" s="173"/>
      <c r="C555" s="170"/>
      <c r="D555" s="170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27.0" customHeight="1">
      <c r="A556" s="1"/>
      <c r="B556" s="173"/>
      <c r="C556" s="170"/>
      <c r="D556" s="170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27.0" customHeight="1">
      <c r="A557" s="1"/>
      <c r="B557" s="173"/>
      <c r="C557" s="170"/>
      <c r="D557" s="170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27.0" customHeight="1">
      <c r="A558" s="1"/>
      <c r="B558" s="173"/>
      <c r="C558" s="170"/>
      <c r="D558" s="170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27.0" customHeight="1">
      <c r="A559" s="1"/>
      <c r="B559" s="173"/>
      <c r="C559" s="170"/>
      <c r="D559" s="170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27.0" customHeight="1">
      <c r="A560" s="1"/>
      <c r="B560" s="173"/>
      <c r="C560" s="170"/>
      <c r="D560" s="170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27.0" customHeight="1">
      <c r="A561" s="1"/>
      <c r="B561" s="173"/>
      <c r="C561" s="170"/>
      <c r="D561" s="170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27.0" customHeight="1">
      <c r="A562" s="1"/>
      <c r="B562" s="173"/>
      <c r="C562" s="170"/>
      <c r="D562" s="170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27.0" customHeight="1">
      <c r="A563" s="1"/>
      <c r="B563" s="173"/>
      <c r="C563" s="170"/>
      <c r="D563" s="170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27.0" customHeight="1">
      <c r="A564" s="1"/>
      <c r="B564" s="173"/>
      <c r="C564" s="170"/>
      <c r="D564" s="170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27.0" customHeight="1">
      <c r="A565" s="1"/>
      <c r="B565" s="173"/>
      <c r="C565" s="170"/>
      <c r="D565" s="170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27.0" customHeight="1">
      <c r="A566" s="1"/>
      <c r="B566" s="173"/>
      <c r="C566" s="170"/>
      <c r="D566" s="170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27.0" customHeight="1">
      <c r="A567" s="1"/>
      <c r="B567" s="173"/>
      <c r="C567" s="170"/>
      <c r="D567" s="170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27.0" customHeight="1">
      <c r="A568" s="1"/>
      <c r="B568" s="173"/>
      <c r="C568" s="170"/>
      <c r="D568" s="170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27.0" customHeight="1">
      <c r="A569" s="1"/>
      <c r="B569" s="173"/>
      <c r="C569" s="170"/>
      <c r="D569" s="170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27.0" customHeight="1">
      <c r="A570" s="1"/>
      <c r="B570" s="173"/>
      <c r="C570" s="170"/>
      <c r="D570" s="170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27.0" customHeight="1">
      <c r="A571" s="1"/>
      <c r="B571" s="173"/>
      <c r="C571" s="170"/>
      <c r="D571" s="170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27.0" customHeight="1">
      <c r="A572" s="1"/>
      <c r="B572" s="173"/>
      <c r="C572" s="170"/>
      <c r="D572" s="170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27.0" customHeight="1">
      <c r="A573" s="1"/>
      <c r="B573" s="173"/>
      <c r="C573" s="170"/>
      <c r="D573" s="170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27.0" customHeight="1">
      <c r="A574" s="1"/>
      <c r="B574" s="173"/>
      <c r="C574" s="170"/>
      <c r="D574" s="170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27.0" customHeight="1">
      <c r="A575" s="1"/>
      <c r="B575" s="173"/>
      <c r="C575" s="170"/>
      <c r="D575" s="170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27.0" customHeight="1">
      <c r="A576" s="1"/>
      <c r="B576" s="173"/>
      <c r="C576" s="170"/>
      <c r="D576" s="170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27.0" customHeight="1">
      <c r="A577" s="1"/>
      <c r="B577" s="173"/>
      <c r="C577" s="170"/>
      <c r="D577" s="170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27.0" customHeight="1">
      <c r="A578" s="1"/>
      <c r="B578" s="173"/>
      <c r="C578" s="170"/>
      <c r="D578" s="170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27.0" customHeight="1">
      <c r="A579" s="1"/>
      <c r="B579" s="173"/>
      <c r="C579" s="170"/>
      <c r="D579" s="170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27.0" customHeight="1">
      <c r="A580" s="1"/>
      <c r="B580" s="173"/>
      <c r="C580" s="170"/>
      <c r="D580" s="170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27.0" customHeight="1">
      <c r="A581" s="1"/>
      <c r="B581" s="173"/>
      <c r="C581" s="170"/>
      <c r="D581" s="170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27.0" customHeight="1">
      <c r="A582" s="1"/>
      <c r="B582" s="173"/>
      <c r="C582" s="170"/>
      <c r="D582" s="170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27.0" customHeight="1">
      <c r="A583" s="1"/>
      <c r="B583" s="173"/>
      <c r="C583" s="170"/>
      <c r="D583" s="170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27.0" customHeight="1">
      <c r="A584" s="1"/>
      <c r="B584" s="173"/>
      <c r="C584" s="170"/>
      <c r="D584" s="170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27.0" customHeight="1">
      <c r="A585" s="1"/>
      <c r="B585" s="173"/>
      <c r="C585" s="170"/>
      <c r="D585" s="170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27.0" customHeight="1">
      <c r="A586" s="1"/>
      <c r="B586" s="173"/>
      <c r="C586" s="170"/>
      <c r="D586" s="170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27.0" customHeight="1">
      <c r="A587" s="1"/>
      <c r="B587" s="173"/>
      <c r="C587" s="170"/>
      <c r="D587" s="170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27.0" customHeight="1">
      <c r="A588" s="1"/>
      <c r="B588" s="173"/>
      <c r="C588" s="170"/>
      <c r="D588" s="170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27.0" customHeight="1">
      <c r="A589" s="1"/>
      <c r="B589" s="173"/>
      <c r="C589" s="170"/>
      <c r="D589" s="170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27.0" customHeight="1">
      <c r="A590" s="1"/>
      <c r="B590" s="173"/>
      <c r="C590" s="170"/>
      <c r="D590" s="170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27.0" customHeight="1">
      <c r="A591" s="1"/>
      <c r="B591" s="173"/>
      <c r="C591" s="170"/>
      <c r="D591" s="170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27.0" customHeight="1">
      <c r="A592" s="1"/>
      <c r="B592" s="173"/>
      <c r="C592" s="170"/>
      <c r="D592" s="170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27.0" customHeight="1">
      <c r="A593" s="1"/>
      <c r="B593" s="173"/>
      <c r="C593" s="170"/>
      <c r="D593" s="170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27.0" customHeight="1">
      <c r="A594" s="1"/>
      <c r="B594" s="173"/>
      <c r="C594" s="170"/>
      <c r="D594" s="170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27.0" customHeight="1">
      <c r="A595" s="1"/>
      <c r="B595" s="173"/>
      <c r="C595" s="170"/>
      <c r="D595" s="170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27.0" customHeight="1">
      <c r="A596" s="1"/>
      <c r="B596" s="173"/>
      <c r="C596" s="170"/>
      <c r="D596" s="170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27.0" customHeight="1">
      <c r="A597" s="1"/>
      <c r="B597" s="173"/>
      <c r="C597" s="170"/>
      <c r="D597" s="170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27.0" customHeight="1">
      <c r="A598" s="1"/>
      <c r="B598" s="173"/>
      <c r="C598" s="170"/>
      <c r="D598" s="170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27.0" customHeight="1">
      <c r="A599" s="1"/>
      <c r="B599" s="173"/>
      <c r="C599" s="170"/>
      <c r="D599" s="170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27.0" customHeight="1">
      <c r="A600" s="1"/>
      <c r="B600" s="173"/>
      <c r="C600" s="170"/>
      <c r="D600" s="170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27.0" customHeight="1">
      <c r="A601" s="1"/>
      <c r="B601" s="173"/>
      <c r="C601" s="170"/>
      <c r="D601" s="170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27.0" customHeight="1">
      <c r="A602" s="1"/>
      <c r="B602" s="173"/>
      <c r="C602" s="170"/>
      <c r="D602" s="170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27.0" customHeight="1">
      <c r="A603" s="1"/>
      <c r="B603" s="173"/>
      <c r="C603" s="170"/>
      <c r="D603" s="170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27.0" customHeight="1">
      <c r="A604" s="1"/>
      <c r="B604" s="173"/>
      <c r="C604" s="170"/>
      <c r="D604" s="170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27.0" customHeight="1">
      <c r="A605" s="1"/>
      <c r="B605" s="173"/>
      <c r="C605" s="170"/>
      <c r="D605" s="170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27.0" customHeight="1">
      <c r="A606" s="1"/>
      <c r="B606" s="173"/>
      <c r="C606" s="170"/>
      <c r="D606" s="170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27.0" customHeight="1">
      <c r="A607" s="1"/>
      <c r="B607" s="173"/>
      <c r="C607" s="170"/>
      <c r="D607" s="170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27.0" customHeight="1">
      <c r="A608" s="1"/>
      <c r="B608" s="173"/>
      <c r="C608" s="170"/>
      <c r="D608" s="170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27.0" customHeight="1">
      <c r="A609" s="1"/>
      <c r="B609" s="173"/>
      <c r="C609" s="170"/>
      <c r="D609" s="170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27.0" customHeight="1">
      <c r="A610" s="1"/>
      <c r="B610" s="173"/>
      <c r="C610" s="170"/>
      <c r="D610" s="170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27.0" customHeight="1">
      <c r="A611" s="1"/>
      <c r="B611" s="173"/>
      <c r="C611" s="170"/>
      <c r="D611" s="170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27.0" customHeight="1">
      <c r="A612" s="1"/>
      <c r="B612" s="173"/>
      <c r="C612" s="170"/>
      <c r="D612" s="170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27.0" customHeight="1">
      <c r="A613" s="1"/>
      <c r="B613" s="173"/>
      <c r="C613" s="170"/>
      <c r="D613" s="170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27.0" customHeight="1">
      <c r="A614" s="1"/>
      <c r="B614" s="173"/>
      <c r="C614" s="170"/>
      <c r="D614" s="170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27.0" customHeight="1">
      <c r="A615" s="1"/>
      <c r="B615" s="173"/>
      <c r="C615" s="170"/>
      <c r="D615" s="170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27.0" customHeight="1">
      <c r="A616" s="1"/>
      <c r="B616" s="173"/>
      <c r="C616" s="170"/>
      <c r="D616" s="170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27.0" customHeight="1">
      <c r="A617" s="1"/>
      <c r="B617" s="173"/>
      <c r="C617" s="170"/>
      <c r="D617" s="170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27.0" customHeight="1">
      <c r="A618" s="1"/>
      <c r="B618" s="173"/>
      <c r="C618" s="170"/>
      <c r="D618" s="170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27.0" customHeight="1">
      <c r="A619" s="1"/>
      <c r="B619" s="173"/>
      <c r="C619" s="170"/>
      <c r="D619" s="170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27.0" customHeight="1">
      <c r="A620" s="1"/>
      <c r="B620" s="173"/>
      <c r="C620" s="170"/>
      <c r="D620" s="170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27.0" customHeight="1">
      <c r="A621" s="1"/>
      <c r="B621" s="173"/>
      <c r="C621" s="170"/>
      <c r="D621" s="170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27.0" customHeight="1">
      <c r="A622" s="1"/>
      <c r="B622" s="173"/>
      <c r="C622" s="170"/>
      <c r="D622" s="170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27.0" customHeight="1">
      <c r="A623" s="1"/>
      <c r="B623" s="173"/>
      <c r="C623" s="170"/>
      <c r="D623" s="170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27.0" customHeight="1">
      <c r="A624" s="1"/>
      <c r="B624" s="173"/>
      <c r="C624" s="170"/>
      <c r="D624" s="170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27.0" customHeight="1">
      <c r="A625" s="1"/>
      <c r="B625" s="173"/>
      <c r="C625" s="170"/>
      <c r="D625" s="170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27.0" customHeight="1">
      <c r="A626" s="1"/>
      <c r="B626" s="173"/>
      <c r="C626" s="170"/>
      <c r="D626" s="170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27.0" customHeight="1">
      <c r="A627" s="1"/>
      <c r="B627" s="173"/>
      <c r="C627" s="170"/>
      <c r="D627" s="170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27.0" customHeight="1">
      <c r="A628" s="1"/>
      <c r="B628" s="173"/>
      <c r="C628" s="170"/>
      <c r="D628" s="170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27.0" customHeight="1">
      <c r="A629" s="1"/>
      <c r="B629" s="173"/>
      <c r="C629" s="170"/>
      <c r="D629" s="170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27.0" customHeight="1">
      <c r="A630" s="1"/>
      <c r="B630" s="173"/>
      <c r="C630" s="170"/>
      <c r="D630" s="170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27.0" customHeight="1">
      <c r="A631" s="1"/>
      <c r="B631" s="173"/>
      <c r="C631" s="170"/>
      <c r="D631" s="170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27.0" customHeight="1">
      <c r="A632" s="1"/>
      <c r="B632" s="173"/>
      <c r="C632" s="170"/>
      <c r="D632" s="170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27.0" customHeight="1">
      <c r="A633" s="1"/>
      <c r="B633" s="173"/>
      <c r="C633" s="170"/>
      <c r="D633" s="170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27.0" customHeight="1">
      <c r="A634" s="1"/>
      <c r="B634" s="173"/>
      <c r="C634" s="170"/>
      <c r="D634" s="170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27.0" customHeight="1">
      <c r="A635" s="1"/>
      <c r="B635" s="173"/>
      <c r="C635" s="170"/>
      <c r="D635" s="170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27.0" customHeight="1">
      <c r="A636" s="1"/>
      <c r="B636" s="173"/>
      <c r="C636" s="170"/>
      <c r="D636" s="170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27.0" customHeight="1">
      <c r="A637" s="1"/>
      <c r="B637" s="173"/>
      <c r="C637" s="170"/>
      <c r="D637" s="170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27.0" customHeight="1">
      <c r="A638" s="1"/>
      <c r="B638" s="173"/>
      <c r="C638" s="170"/>
      <c r="D638" s="170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27.0" customHeight="1">
      <c r="A639" s="1"/>
      <c r="B639" s="173"/>
      <c r="C639" s="170"/>
      <c r="D639" s="170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27.0" customHeight="1">
      <c r="A640" s="1"/>
      <c r="B640" s="173"/>
      <c r="C640" s="170"/>
      <c r="D640" s="170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27.0" customHeight="1">
      <c r="A641" s="1"/>
      <c r="B641" s="173"/>
      <c r="C641" s="170"/>
      <c r="D641" s="170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27.0" customHeight="1">
      <c r="A642" s="1"/>
      <c r="B642" s="173"/>
      <c r="C642" s="170"/>
      <c r="D642" s="170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27.0" customHeight="1">
      <c r="A643" s="1"/>
      <c r="B643" s="173"/>
      <c r="C643" s="170"/>
      <c r="D643" s="170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27.0" customHeight="1">
      <c r="A644" s="1"/>
      <c r="B644" s="173"/>
      <c r="C644" s="170"/>
      <c r="D644" s="170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27.0" customHeight="1">
      <c r="A645" s="1"/>
      <c r="B645" s="173"/>
      <c r="C645" s="170"/>
      <c r="D645" s="170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27.0" customHeight="1">
      <c r="A646" s="1"/>
      <c r="B646" s="173"/>
      <c r="C646" s="170"/>
      <c r="D646" s="170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27.0" customHeight="1">
      <c r="A647" s="1"/>
      <c r="B647" s="173"/>
      <c r="C647" s="170"/>
      <c r="D647" s="170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27.0" customHeight="1">
      <c r="A648" s="1"/>
      <c r="B648" s="173"/>
      <c r="C648" s="170"/>
      <c r="D648" s="170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27.0" customHeight="1">
      <c r="A649" s="1"/>
      <c r="B649" s="173"/>
      <c r="C649" s="170"/>
      <c r="D649" s="170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27.0" customHeight="1">
      <c r="A650" s="1"/>
      <c r="B650" s="173"/>
      <c r="C650" s="170"/>
      <c r="D650" s="170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27.0" customHeight="1">
      <c r="A651" s="1"/>
      <c r="B651" s="173"/>
      <c r="C651" s="170"/>
      <c r="D651" s="170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27.0" customHeight="1">
      <c r="A652" s="1"/>
      <c r="B652" s="173"/>
      <c r="C652" s="170"/>
      <c r="D652" s="170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27.0" customHeight="1">
      <c r="A653" s="1"/>
      <c r="B653" s="173"/>
      <c r="C653" s="170"/>
      <c r="D653" s="170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27.0" customHeight="1">
      <c r="A654" s="1"/>
      <c r="B654" s="173"/>
      <c r="C654" s="170"/>
      <c r="D654" s="170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27.0" customHeight="1">
      <c r="A655" s="1"/>
      <c r="B655" s="173"/>
      <c r="C655" s="170"/>
      <c r="D655" s="170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27.0" customHeight="1">
      <c r="A656" s="1"/>
      <c r="B656" s="173"/>
      <c r="C656" s="170"/>
      <c r="D656" s="170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27.0" customHeight="1">
      <c r="A657" s="1"/>
      <c r="B657" s="173"/>
      <c r="C657" s="170"/>
      <c r="D657" s="170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27.0" customHeight="1">
      <c r="A658" s="1"/>
      <c r="B658" s="173"/>
      <c r="C658" s="170"/>
      <c r="D658" s="170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27.0" customHeight="1">
      <c r="A659" s="1"/>
      <c r="B659" s="173"/>
      <c r="C659" s="170"/>
      <c r="D659" s="170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27.0" customHeight="1">
      <c r="A660" s="1"/>
      <c r="B660" s="173"/>
      <c r="C660" s="170"/>
      <c r="D660" s="170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27.0" customHeight="1">
      <c r="A661" s="1"/>
      <c r="B661" s="173"/>
      <c r="C661" s="170"/>
      <c r="D661" s="170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27.0" customHeight="1">
      <c r="A662" s="1"/>
      <c r="B662" s="173"/>
      <c r="C662" s="170"/>
      <c r="D662" s="170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27.0" customHeight="1">
      <c r="A663" s="1"/>
      <c r="B663" s="173"/>
      <c r="C663" s="170"/>
      <c r="D663" s="170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27.0" customHeight="1">
      <c r="A664" s="1"/>
      <c r="B664" s="173"/>
      <c r="C664" s="170"/>
      <c r="D664" s="170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27.0" customHeight="1">
      <c r="A665" s="1"/>
      <c r="B665" s="173"/>
      <c r="C665" s="170"/>
      <c r="D665" s="170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27.0" customHeight="1">
      <c r="A666" s="1"/>
      <c r="B666" s="173"/>
      <c r="C666" s="170"/>
      <c r="D666" s="170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27.0" customHeight="1">
      <c r="A667" s="1"/>
      <c r="B667" s="173"/>
      <c r="C667" s="170"/>
      <c r="D667" s="170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27.0" customHeight="1">
      <c r="A668" s="1"/>
      <c r="B668" s="173"/>
      <c r="C668" s="170"/>
      <c r="D668" s="170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27.0" customHeight="1">
      <c r="A669" s="1"/>
      <c r="B669" s="173"/>
      <c r="C669" s="170"/>
      <c r="D669" s="170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27.0" customHeight="1">
      <c r="A670" s="1"/>
      <c r="B670" s="173"/>
      <c r="C670" s="170"/>
      <c r="D670" s="170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27.0" customHeight="1">
      <c r="A671" s="1"/>
      <c r="B671" s="173"/>
      <c r="C671" s="170"/>
      <c r="D671" s="170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27.0" customHeight="1">
      <c r="A672" s="1"/>
      <c r="B672" s="173"/>
      <c r="C672" s="170"/>
      <c r="D672" s="170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27.0" customHeight="1">
      <c r="A673" s="1"/>
      <c r="B673" s="173"/>
      <c r="C673" s="170"/>
      <c r="D673" s="170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27.0" customHeight="1">
      <c r="A674" s="1"/>
      <c r="B674" s="173"/>
      <c r="C674" s="170"/>
      <c r="D674" s="170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27.0" customHeight="1">
      <c r="A675" s="1"/>
      <c r="B675" s="173"/>
      <c r="C675" s="170"/>
      <c r="D675" s="170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27.0" customHeight="1">
      <c r="A676" s="1"/>
      <c r="B676" s="173"/>
      <c r="C676" s="170"/>
      <c r="D676" s="170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27.0" customHeight="1">
      <c r="A677" s="1"/>
      <c r="B677" s="173"/>
      <c r="C677" s="170"/>
      <c r="D677" s="170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27.0" customHeight="1">
      <c r="A678" s="1"/>
      <c r="B678" s="173"/>
      <c r="C678" s="170"/>
      <c r="D678" s="170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27.0" customHeight="1">
      <c r="A679" s="1"/>
      <c r="B679" s="173"/>
      <c r="C679" s="170"/>
      <c r="D679" s="170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27.0" customHeight="1">
      <c r="A680" s="1"/>
      <c r="B680" s="173"/>
      <c r="C680" s="170"/>
      <c r="D680" s="170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27.0" customHeight="1">
      <c r="A681" s="1"/>
      <c r="B681" s="173"/>
      <c r="C681" s="170"/>
      <c r="D681" s="170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27.0" customHeight="1">
      <c r="A682" s="1"/>
      <c r="B682" s="173"/>
      <c r="C682" s="170"/>
      <c r="D682" s="170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27.0" customHeight="1">
      <c r="A683" s="1"/>
      <c r="B683" s="173"/>
      <c r="C683" s="170"/>
      <c r="D683" s="170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27.0" customHeight="1">
      <c r="A684" s="1"/>
      <c r="B684" s="173"/>
      <c r="C684" s="170"/>
      <c r="D684" s="170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27.0" customHeight="1">
      <c r="A685" s="1"/>
      <c r="B685" s="173"/>
      <c r="C685" s="170"/>
      <c r="D685" s="170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27.0" customHeight="1">
      <c r="A686" s="1"/>
      <c r="B686" s="173"/>
      <c r="C686" s="170"/>
      <c r="D686" s="170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27.0" customHeight="1">
      <c r="A687" s="1"/>
      <c r="B687" s="173"/>
      <c r="C687" s="170"/>
      <c r="D687" s="170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27.0" customHeight="1">
      <c r="A688" s="1"/>
      <c r="B688" s="173"/>
      <c r="C688" s="170"/>
      <c r="D688" s="170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27.0" customHeight="1">
      <c r="A689" s="1"/>
      <c r="B689" s="173"/>
      <c r="C689" s="170"/>
      <c r="D689" s="170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27.0" customHeight="1">
      <c r="A690" s="1"/>
      <c r="B690" s="173"/>
      <c r="C690" s="170"/>
      <c r="D690" s="170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27.0" customHeight="1">
      <c r="A691" s="1"/>
      <c r="B691" s="173"/>
      <c r="C691" s="170"/>
      <c r="D691" s="170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27.0" customHeight="1">
      <c r="A692" s="1"/>
      <c r="B692" s="173"/>
      <c r="C692" s="170"/>
      <c r="D692" s="170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27.0" customHeight="1">
      <c r="A693" s="1"/>
      <c r="B693" s="173"/>
      <c r="C693" s="170"/>
      <c r="D693" s="170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27.0" customHeight="1">
      <c r="A694" s="1"/>
      <c r="B694" s="173"/>
      <c r="C694" s="170"/>
      <c r="D694" s="170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27.0" customHeight="1">
      <c r="A695" s="1"/>
      <c r="B695" s="173"/>
      <c r="C695" s="170"/>
      <c r="D695" s="170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27.0" customHeight="1">
      <c r="A696" s="1"/>
      <c r="B696" s="173"/>
      <c r="C696" s="170"/>
      <c r="D696" s="170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27.0" customHeight="1">
      <c r="A697" s="1"/>
      <c r="B697" s="173"/>
      <c r="C697" s="170"/>
      <c r="D697" s="170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27.0" customHeight="1">
      <c r="A698" s="1"/>
      <c r="B698" s="173"/>
      <c r="C698" s="170"/>
      <c r="D698" s="170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27.0" customHeight="1">
      <c r="A699" s="1"/>
      <c r="B699" s="173"/>
      <c r="C699" s="170"/>
      <c r="D699" s="170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27.0" customHeight="1">
      <c r="A700" s="1"/>
      <c r="B700" s="173"/>
      <c r="C700" s="170"/>
      <c r="D700" s="170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27.0" customHeight="1">
      <c r="A701" s="1"/>
      <c r="B701" s="173"/>
      <c r="C701" s="170"/>
      <c r="D701" s="170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27.0" customHeight="1">
      <c r="A702" s="1"/>
      <c r="B702" s="173"/>
      <c r="C702" s="170"/>
      <c r="D702" s="170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27.0" customHeight="1">
      <c r="A703" s="1"/>
      <c r="B703" s="173"/>
      <c r="C703" s="170"/>
      <c r="D703" s="170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27.0" customHeight="1">
      <c r="A704" s="1"/>
      <c r="B704" s="173"/>
      <c r="C704" s="170"/>
      <c r="D704" s="170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27.0" customHeight="1">
      <c r="A705" s="1"/>
      <c r="B705" s="173"/>
      <c r="C705" s="170"/>
      <c r="D705" s="170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27.0" customHeight="1">
      <c r="A706" s="1"/>
      <c r="B706" s="173"/>
      <c r="C706" s="170"/>
      <c r="D706" s="170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27.0" customHeight="1">
      <c r="A707" s="1"/>
      <c r="B707" s="173"/>
      <c r="C707" s="170"/>
      <c r="D707" s="170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27.0" customHeight="1">
      <c r="A708" s="1"/>
      <c r="B708" s="173"/>
      <c r="C708" s="170"/>
      <c r="D708" s="170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27.0" customHeight="1">
      <c r="A709" s="1"/>
      <c r="B709" s="173"/>
      <c r="C709" s="170"/>
      <c r="D709" s="170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27.0" customHeight="1">
      <c r="A710" s="1"/>
      <c r="B710" s="173"/>
      <c r="C710" s="170"/>
      <c r="D710" s="170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27.0" customHeight="1">
      <c r="A711" s="1"/>
      <c r="B711" s="173"/>
      <c r="C711" s="170"/>
      <c r="D711" s="170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27.0" customHeight="1">
      <c r="A712" s="1"/>
      <c r="B712" s="173"/>
      <c r="C712" s="170"/>
      <c r="D712" s="170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27.0" customHeight="1">
      <c r="A713" s="1"/>
      <c r="B713" s="173"/>
      <c r="C713" s="170"/>
      <c r="D713" s="170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27.0" customHeight="1">
      <c r="A714" s="1"/>
      <c r="B714" s="173"/>
      <c r="C714" s="170"/>
      <c r="D714" s="170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27.0" customHeight="1">
      <c r="A715" s="1"/>
      <c r="B715" s="173"/>
      <c r="C715" s="170"/>
      <c r="D715" s="170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27.0" customHeight="1">
      <c r="A716" s="1"/>
      <c r="B716" s="173"/>
      <c r="C716" s="170"/>
      <c r="D716" s="170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27.0" customHeight="1">
      <c r="A717" s="1"/>
      <c r="B717" s="173"/>
      <c r="C717" s="170"/>
      <c r="D717" s="170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27.0" customHeight="1">
      <c r="A718" s="1"/>
      <c r="B718" s="173"/>
      <c r="C718" s="170"/>
      <c r="D718" s="170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27.0" customHeight="1">
      <c r="A719" s="1"/>
      <c r="B719" s="173"/>
      <c r="C719" s="170"/>
      <c r="D719" s="170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27.0" customHeight="1">
      <c r="A720" s="1"/>
      <c r="B720" s="173"/>
      <c r="C720" s="170"/>
      <c r="D720" s="170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27.0" customHeight="1">
      <c r="A721" s="1"/>
      <c r="B721" s="173"/>
      <c r="C721" s="170"/>
      <c r="D721" s="170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27.0" customHeight="1">
      <c r="A722" s="1"/>
      <c r="B722" s="173"/>
      <c r="C722" s="170"/>
      <c r="D722" s="170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27.0" customHeight="1">
      <c r="A723" s="1"/>
      <c r="B723" s="173"/>
      <c r="C723" s="170"/>
      <c r="D723" s="170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27.0" customHeight="1">
      <c r="A724" s="1"/>
      <c r="B724" s="173"/>
      <c r="C724" s="170"/>
      <c r="D724" s="170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27.0" customHeight="1">
      <c r="A725" s="1"/>
      <c r="B725" s="173"/>
      <c r="C725" s="170"/>
      <c r="D725" s="170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27.0" customHeight="1">
      <c r="A726" s="1"/>
      <c r="B726" s="173"/>
      <c r="C726" s="170"/>
      <c r="D726" s="170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27.0" customHeight="1">
      <c r="A727" s="1"/>
      <c r="B727" s="173"/>
      <c r="C727" s="170"/>
      <c r="D727" s="170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27.0" customHeight="1">
      <c r="A728" s="1"/>
      <c r="B728" s="173"/>
      <c r="C728" s="170"/>
      <c r="D728" s="170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27.0" customHeight="1">
      <c r="A729" s="1"/>
      <c r="B729" s="173"/>
      <c r="C729" s="170"/>
      <c r="D729" s="170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27.0" customHeight="1">
      <c r="A730" s="1"/>
      <c r="B730" s="173"/>
      <c r="C730" s="170"/>
      <c r="D730" s="170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27.0" customHeight="1">
      <c r="A731" s="1"/>
      <c r="B731" s="173"/>
      <c r="C731" s="170"/>
      <c r="D731" s="170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27.0" customHeight="1">
      <c r="A732" s="1"/>
      <c r="B732" s="173"/>
      <c r="C732" s="170"/>
      <c r="D732" s="170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27.0" customHeight="1">
      <c r="A733" s="1"/>
      <c r="B733" s="173"/>
      <c r="C733" s="170"/>
      <c r="D733" s="170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27.0" customHeight="1">
      <c r="A734" s="1"/>
      <c r="B734" s="173"/>
      <c r="C734" s="170"/>
      <c r="D734" s="170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27.0" customHeight="1">
      <c r="A735" s="1"/>
      <c r="B735" s="173"/>
      <c r="C735" s="170"/>
      <c r="D735" s="170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27.0" customHeight="1">
      <c r="A736" s="1"/>
      <c r="B736" s="173"/>
      <c r="C736" s="170"/>
      <c r="D736" s="170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27.0" customHeight="1">
      <c r="A737" s="1"/>
      <c r="B737" s="173"/>
      <c r="C737" s="170"/>
      <c r="D737" s="170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27.0" customHeight="1">
      <c r="A738" s="1"/>
      <c r="B738" s="173"/>
      <c r="C738" s="170"/>
      <c r="D738" s="170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27.0" customHeight="1">
      <c r="A739" s="1"/>
      <c r="B739" s="173"/>
      <c r="C739" s="170"/>
      <c r="D739" s="170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27.0" customHeight="1">
      <c r="A740" s="1"/>
      <c r="B740" s="173"/>
      <c r="C740" s="170"/>
      <c r="D740" s="170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27.0" customHeight="1">
      <c r="A741" s="1"/>
      <c r="B741" s="173"/>
      <c r="C741" s="170"/>
      <c r="D741" s="170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27.0" customHeight="1">
      <c r="A742" s="1"/>
      <c r="B742" s="173"/>
      <c r="C742" s="170"/>
      <c r="D742" s="170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27.0" customHeight="1">
      <c r="A743" s="1"/>
      <c r="B743" s="173"/>
      <c r="C743" s="170"/>
      <c r="D743" s="170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27.0" customHeight="1">
      <c r="A744" s="1"/>
      <c r="B744" s="173"/>
      <c r="C744" s="170"/>
      <c r="D744" s="170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27.0" customHeight="1">
      <c r="A745" s="1"/>
      <c r="B745" s="173"/>
      <c r="C745" s="170"/>
      <c r="D745" s="170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27.0" customHeight="1">
      <c r="A746" s="1"/>
      <c r="B746" s="173"/>
      <c r="C746" s="170"/>
      <c r="D746" s="170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27.0" customHeight="1">
      <c r="A747" s="1"/>
      <c r="B747" s="173"/>
      <c r="C747" s="170"/>
      <c r="D747" s="170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27.0" customHeight="1">
      <c r="A748" s="1"/>
      <c r="B748" s="173"/>
      <c r="C748" s="170"/>
      <c r="D748" s="170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27.0" customHeight="1">
      <c r="A749" s="1"/>
      <c r="B749" s="173"/>
      <c r="C749" s="170"/>
      <c r="D749" s="170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27.0" customHeight="1">
      <c r="A750" s="1"/>
      <c r="B750" s="173"/>
      <c r="C750" s="170"/>
      <c r="D750" s="170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27.0" customHeight="1">
      <c r="A751" s="1"/>
      <c r="B751" s="173"/>
      <c r="C751" s="170"/>
      <c r="D751" s="170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27.0" customHeight="1">
      <c r="A752" s="1"/>
      <c r="B752" s="173"/>
      <c r="C752" s="170"/>
      <c r="D752" s="170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27.0" customHeight="1">
      <c r="A753" s="1"/>
      <c r="B753" s="173"/>
      <c r="C753" s="170"/>
      <c r="D753" s="170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27.0" customHeight="1">
      <c r="A754" s="1"/>
      <c r="B754" s="173"/>
      <c r="C754" s="170"/>
      <c r="D754" s="170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27.0" customHeight="1">
      <c r="A755" s="1"/>
      <c r="B755" s="173"/>
      <c r="C755" s="170"/>
      <c r="D755" s="170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27.0" customHeight="1">
      <c r="A756" s="1"/>
      <c r="B756" s="173"/>
      <c r="C756" s="170"/>
      <c r="D756" s="170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27.0" customHeight="1">
      <c r="A757" s="1"/>
      <c r="B757" s="173"/>
      <c r="C757" s="170"/>
      <c r="D757" s="170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27.0" customHeight="1">
      <c r="A758" s="1"/>
      <c r="B758" s="173"/>
      <c r="C758" s="170"/>
      <c r="D758" s="170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27.0" customHeight="1">
      <c r="A759" s="1"/>
      <c r="B759" s="173"/>
      <c r="C759" s="170"/>
      <c r="D759" s="170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27.0" customHeight="1">
      <c r="A760" s="1"/>
      <c r="B760" s="173"/>
      <c r="C760" s="170"/>
      <c r="D760" s="170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27.0" customHeight="1">
      <c r="A761" s="1"/>
      <c r="B761" s="173"/>
      <c r="C761" s="170"/>
      <c r="D761" s="170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27.0" customHeight="1">
      <c r="A762" s="1"/>
      <c r="B762" s="173"/>
      <c r="C762" s="170"/>
      <c r="D762" s="170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27.0" customHeight="1">
      <c r="A763" s="1"/>
      <c r="B763" s="173"/>
      <c r="C763" s="170"/>
      <c r="D763" s="170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27.0" customHeight="1">
      <c r="A764" s="1"/>
      <c r="B764" s="173"/>
      <c r="C764" s="170"/>
      <c r="D764" s="170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27.0" customHeight="1">
      <c r="A765" s="1"/>
      <c r="B765" s="173"/>
      <c r="C765" s="170"/>
      <c r="D765" s="170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27.0" customHeight="1">
      <c r="A766" s="1"/>
      <c r="B766" s="173"/>
      <c r="C766" s="170"/>
      <c r="D766" s="170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27.0" customHeight="1">
      <c r="A767" s="1"/>
      <c r="B767" s="173"/>
      <c r="C767" s="170"/>
      <c r="D767" s="170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27.0" customHeight="1">
      <c r="A768" s="1"/>
      <c r="B768" s="173"/>
      <c r="C768" s="170"/>
      <c r="D768" s="170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27.0" customHeight="1">
      <c r="A769" s="1"/>
      <c r="B769" s="173"/>
      <c r="C769" s="170"/>
      <c r="D769" s="170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27.0" customHeight="1">
      <c r="A770" s="1"/>
      <c r="B770" s="173"/>
      <c r="C770" s="170"/>
      <c r="D770" s="170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27.0" customHeight="1">
      <c r="A771" s="1"/>
      <c r="B771" s="173"/>
      <c r="C771" s="170"/>
      <c r="D771" s="170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27.0" customHeight="1">
      <c r="A772" s="1"/>
      <c r="B772" s="173"/>
      <c r="C772" s="170"/>
      <c r="D772" s="170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27.0" customHeight="1">
      <c r="A773" s="1"/>
      <c r="B773" s="173"/>
      <c r="C773" s="170"/>
      <c r="D773" s="170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27.0" customHeight="1">
      <c r="A774" s="1"/>
      <c r="B774" s="173"/>
      <c r="C774" s="170"/>
      <c r="D774" s="170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27.0" customHeight="1">
      <c r="A775" s="1"/>
      <c r="B775" s="173"/>
      <c r="C775" s="170"/>
      <c r="D775" s="170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27.0" customHeight="1">
      <c r="A776" s="1"/>
      <c r="B776" s="173"/>
      <c r="C776" s="170"/>
      <c r="D776" s="170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27.0" customHeight="1">
      <c r="A777" s="1"/>
      <c r="B777" s="173"/>
      <c r="C777" s="170"/>
      <c r="D777" s="170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27.0" customHeight="1">
      <c r="A778" s="1"/>
      <c r="B778" s="173"/>
      <c r="C778" s="170"/>
      <c r="D778" s="170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27.0" customHeight="1">
      <c r="A779" s="1"/>
      <c r="B779" s="173"/>
      <c r="C779" s="170"/>
      <c r="D779" s="170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27.0" customHeight="1">
      <c r="A780" s="1"/>
      <c r="B780" s="173"/>
      <c r="C780" s="170"/>
      <c r="D780" s="170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27.0" customHeight="1">
      <c r="A781" s="1"/>
      <c r="B781" s="173"/>
      <c r="C781" s="170"/>
      <c r="D781" s="170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27.0" customHeight="1">
      <c r="A782" s="1"/>
      <c r="B782" s="173"/>
      <c r="C782" s="170"/>
      <c r="D782" s="170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27.0" customHeight="1">
      <c r="A783" s="1"/>
      <c r="B783" s="173"/>
      <c r="C783" s="170"/>
      <c r="D783" s="170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27.0" customHeight="1">
      <c r="A784" s="1"/>
      <c r="B784" s="173"/>
      <c r="C784" s="170"/>
      <c r="D784" s="170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27.0" customHeight="1">
      <c r="A785" s="1"/>
      <c r="B785" s="173"/>
      <c r="C785" s="170"/>
      <c r="D785" s="170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27.0" customHeight="1">
      <c r="A786" s="1"/>
      <c r="B786" s="173"/>
      <c r="C786" s="170"/>
      <c r="D786" s="170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27.0" customHeight="1">
      <c r="A787" s="1"/>
      <c r="B787" s="173"/>
      <c r="C787" s="170"/>
      <c r="D787" s="170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27.0" customHeight="1">
      <c r="A788" s="1"/>
      <c r="B788" s="173"/>
      <c r="C788" s="170"/>
      <c r="D788" s="170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27.0" customHeight="1">
      <c r="A789" s="1"/>
      <c r="B789" s="173"/>
      <c r="C789" s="170"/>
      <c r="D789" s="170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27.0" customHeight="1">
      <c r="A790" s="1"/>
      <c r="B790" s="173"/>
      <c r="C790" s="170"/>
      <c r="D790" s="170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27.0" customHeight="1">
      <c r="A791" s="1"/>
      <c r="B791" s="173"/>
      <c r="C791" s="170"/>
      <c r="D791" s="170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27.0" customHeight="1">
      <c r="A792" s="1"/>
      <c r="B792" s="173"/>
      <c r="C792" s="170"/>
      <c r="D792" s="170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27.0" customHeight="1">
      <c r="A793" s="1"/>
      <c r="B793" s="173"/>
      <c r="C793" s="170"/>
      <c r="D793" s="170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27.0" customHeight="1">
      <c r="A794" s="1"/>
      <c r="B794" s="173"/>
      <c r="C794" s="170"/>
      <c r="D794" s="170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27.0" customHeight="1">
      <c r="A795" s="1"/>
      <c r="B795" s="173"/>
      <c r="C795" s="170"/>
      <c r="D795" s="170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27.0" customHeight="1">
      <c r="A796" s="1"/>
      <c r="B796" s="173"/>
      <c r="C796" s="170"/>
      <c r="D796" s="170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27.0" customHeight="1">
      <c r="A797" s="1"/>
      <c r="B797" s="173"/>
      <c r="C797" s="170"/>
      <c r="D797" s="170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27.0" customHeight="1">
      <c r="A798" s="1"/>
      <c r="B798" s="173"/>
      <c r="C798" s="170"/>
      <c r="D798" s="170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27.0" customHeight="1">
      <c r="A799" s="1"/>
      <c r="B799" s="173"/>
      <c r="C799" s="170"/>
      <c r="D799" s="170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27.0" customHeight="1">
      <c r="A800" s="1"/>
      <c r="B800" s="173"/>
      <c r="C800" s="170"/>
      <c r="D800" s="170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27.0" customHeight="1">
      <c r="A801" s="1"/>
      <c r="B801" s="173"/>
      <c r="C801" s="170"/>
      <c r="D801" s="170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27.0" customHeight="1">
      <c r="A802" s="1"/>
      <c r="B802" s="173"/>
      <c r="C802" s="170"/>
      <c r="D802" s="170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27.0" customHeight="1">
      <c r="A803" s="1"/>
      <c r="B803" s="173"/>
      <c r="C803" s="170"/>
      <c r="D803" s="170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27.0" customHeight="1">
      <c r="A804" s="1"/>
      <c r="B804" s="173"/>
      <c r="C804" s="170"/>
      <c r="D804" s="170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27.0" customHeight="1">
      <c r="A805" s="1"/>
      <c r="B805" s="173"/>
      <c r="C805" s="170"/>
      <c r="D805" s="170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27.0" customHeight="1">
      <c r="A806" s="1"/>
      <c r="B806" s="173"/>
      <c r="C806" s="170"/>
      <c r="D806" s="170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27.0" customHeight="1">
      <c r="A807" s="1"/>
      <c r="B807" s="173"/>
      <c r="C807" s="170"/>
      <c r="D807" s="170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27.0" customHeight="1">
      <c r="A808" s="1"/>
      <c r="B808" s="173"/>
      <c r="C808" s="170"/>
      <c r="D808" s="170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27.0" customHeight="1">
      <c r="A809" s="1"/>
      <c r="B809" s="173"/>
      <c r="C809" s="170"/>
      <c r="D809" s="170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27.0" customHeight="1">
      <c r="A810" s="1"/>
      <c r="B810" s="173"/>
      <c r="C810" s="170"/>
      <c r="D810" s="170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27.0" customHeight="1">
      <c r="A811" s="1"/>
      <c r="B811" s="173"/>
      <c r="C811" s="170"/>
      <c r="D811" s="170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27.0" customHeight="1">
      <c r="A812" s="1"/>
      <c r="B812" s="173"/>
      <c r="C812" s="170"/>
      <c r="D812" s="170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27.0" customHeight="1">
      <c r="A813" s="1"/>
      <c r="B813" s="173"/>
      <c r="C813" s="170"/>
      <c r="D813" s="170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27.0" customHeight="1">
      <c r="A814" s="1"/>
      <c r="B814" s="173"/>
      <c r="C814" s="170"/>
      <c r="D814" s="170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27.0" customHeight="1">
      <c r="A815" s="1"/>
      <c r="B815" s="173"/>
      <c r="C815" s="170"/>
      <c r="D815" s="170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27.0" customHeight="1">
      <c r="A816" s="1"/>
      <c r="B816" s="173"/>
      <c r="C816" s="170"/>
      <c r="D816" s="170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27.0" customHeight="1">
      <c r="A817" s="1"/>
      <c r="B817" s="173"/>
      <c r="C817" s="170"/>
      <c r="D817" s="170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27.0" customHeight="1">
      <c r="A818" s="1"/>
      <c r="B818" s="173"/>
      <c r="C818" s="170"/>
      <c r="D818" s="170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27.0" customHeight="1">
      <c r="A819" s="1"/>
      <c r="B819" s="173"/>
      <c r="C819" s="170"/>
      <c r="D819" s="170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27.0" customHeight="1">
      <c r="A820" s="1"/>
      <c r="B820" s="173"/>
      <c r="C820" s="170"/>
      <c r="D820" s="170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27.0" customHeight="1">
      <c r="A821" s="1"/>
      <c r="B821" s="173"/>
      <c r="C821" s="170"/>
      <c r="D821" s="170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27.0" customHeight="1">
      <c r="A822" s="1"/>
      <c r="B822" s="173"/>
      <c r="C822" s="170"/>
      <c r="D822" s="170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27.0" customHeight="1">
      <c r="A823" s="1"/>
      <c r="B823" s="173"/>
      <c r="C823" s="170"/>
      <c r="D823" s="170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27.0" customHeight="1">
      <c r="A824" s="1"/>
      <c r="B824" s="173"/>
      <c r="C824" s="170"/>
      <c r="D824" s="170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27.0" customHeight="1">
      <c r="A825" s="1"/>
      <c r="B825" s="173"/>
      <c r="C825" s="170"/>
      <c r="D825" s="170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27.0" customHeight="1">
      <c r="A826" s="1"/>
      <c r="B826" s="173"/>
      <c r="C826" s="170"/>
      <c r="D826" s="170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27.0" customHeight="1">
      <c r="A827" s="1"/>
      <c r="B827" s="173"/>
      <c r="C827" s="170"/>
      <c r="D827" s="170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27.0" customHeight="1">
      <c r="A828" s="1"/>
      <c r="B828" s="173"/>
      <c r="C828" s="170"/>
      <c r="D828" s="170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27.0" customHeight="1">
      <c r="A829" s="1"/>
      <c r="B829" s="173"/>
      <c r="C829" s="170"/>
      <c r="D829" s="170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27.0" customHeight="1">
      <c r="A830" s="1"/>
      <c r="B830" s="173"/>
      <c r="C830" s="170"/>
      <c r="D830" s="170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27.0" customHeight="1">
      <c r="A831" s="1"/>
      <c r="B831" s="173"/>
      <c r="C831" s="170"/>
      <c r="D831" s="170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27.0" customHeight="1">
      <c r="A832" s="1"/>
      <c r="B832" s="173"/>
      <c r="C832" s="170"/>
      <c r="D832" s="170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27.0" customHeight="1">
      <c r="A833" s="1"/>
      <c r="B833" s="173"/>
      <c r="C833" s="170"/>
      <c r="D833" s="170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27.0" customHeight="1">
      <c r="A834" s="1"/>
      <c r="B834" s="173"/>
      <c r="C834" s="170"/>
      <c r="D834" s="170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27.0" customHeight="1">
      <c r="A835" s="1"/>
      <c r="B835" s="173"/>
      <c r="C835" s="170"/>
      <c r="D835" s="170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27.0" customHeight="1">
      <c r="A836" s="1"/>
      <c r="B836" s="173"/>
      <c r="C836" s="170"/>
      <c r="D836" s="170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27.0" customHeight="1">
      <c r="A837" s="1"/>
      <c r="B837" s="173"/>
      <c r="C837" s="170"/>
      <c r="D837" s="170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27.0" customHeight="1">
      <c r="A838" s="1"/>
      <c r="B838" s="173"/>
      <c r="C838" s="170"/>
      <c r="D838" s="170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27.0" customHeight="1">
      <c r="A839" s="1"/>
      <c r="B839" s="173"/>
      <c r="C839" s="170"/>
      <c r="D839" s="170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27.0" customHeight="1">
      <c r="A840" s="1"/>
      <c r="B840" s="173"/>
      <c r="C840" s="170"/>
      <c r="D840" s="170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27.0" customHeight="1">
      <c r="A841" s="1"/>
      <c r="B841" s="173"/>
      <c r="C841" s="170"/>
      <c r="D841" s="170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27.0" customHeight="1">
      <c r="A842" s="1"/>
      <c r="B842" s="173"/>
      <c r="C842" s="170"/>
      <c r="D842" s="170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27.0" customHeight="1">
      <c r="A843" s="1"/>
      <c r="B843" s="173"/>
      <c r="C843" s="170"/>
      <c r="D843" s="170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27.0" customHeight="1">
      <c r="A844" s="1"/>
      <c r="B844" s="173"/>
      <c r="C844" s="170"/>
      <c r="D844" s="170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27.0" customHeight="1">
      <c r="A845" s="1"/>
      <c r="B845" s="173"/>
      <c r="C845" s="170"/>
      <c r="D845" s="170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27.0" customHeight="1">
      <c r="A846" s="1"/>
      <c r="B846" s="173"/>
      <c r="C846" s="170"/>
      <c r="D846" s="170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27.0" customHeight="1">
      <c r="A847" s="1"/>
      <c r="B847" s="173"/>
      <c r="C847" s="170"/>
      <c r="D847" s="170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27.0" customHeight="1">
      <c r="A848" s="1"/>
      <c r="B848" s="173"/>
      <c r="C848" s="170"/>
      <c r="D848" s="170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27.0" customHeight="1">
      <c r="A849" s="1"/>
      <c r="B849" s="173"/>
      <c r="C849" s="170"/>
      <c r="D849" s="170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27.0" customHeight="1">
      <c r="A850" s="1"/>
      <c r="B850" s="173"/>
      <c r="C850" s="170"/>
      <c r="D850" s="170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27.0" customHeight="1">
      <c r="A851" s="1"/>
      <c r="B851" s="173"/>
      <c r="C851" s="170"/>
      <c r="D851" s="170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27.0" customHeight="1">
      <c r="A852" s="1"/>
      <c r="B852" s="173"/>
      <c r="C852" s="170"/>
      <c r="D852" s="170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27.0" customHeight="1">
      <c r="A853" s="1"/>
      <c r="B853" s="173"/>
      <c r="C853" s="170"/>
      <c r="D853" s="170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27.0" customHeight="1">
      <c r="A854" s="1"/>
      <c r="B854" s="173"/>
      <c r="C854" s="170"/>
      <c r="D854" s="170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27.0" customHeight="1">
      <c r="A855" s="1"/>
      <c r="B855" s="173"/>
      <c r="C855" s="170"/>
      <c r="D855" s="170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27.0" customHeight="1">
      <c r="A856" s="1"/>
      <c r="B856" s="173"/>
      <c r="C856" s="170"/>
      <c r="D856" s="170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27.0" customHeight="1">
      <c r="A857" s="1"/>
      <c r="B857" s="173"/>
      <c r="C857" s="170"/>
      <c r="D857" s="170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27.0" customHeight="1">
      <c r="A858" s="1"/>
      <c r="B858" s="173"/>
      <c r="C858" s="170"/>
      <c r="D858" s="170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27.0" customHeight="1">
      <c r="A859" s="1"/>
      <c r="B859" s="173"/>
      <c r="C859" s="170"/>
      <c r="D859" s="170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27.0" customHeight="1">
      <c r="A860" s="1"/>
      <c r="B860" s="173"/>
      <c r="C860" s="170"/>
      <c r="D860" s="170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27.0" customHeight="1">
      <c r="A861" s="1"/>
      <c r="B861" s="173"/>
      <c r="C861" s="170"/>
      <c r="D861" s="170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27.0" customHeight="1">
      <c r="A862" s="1"/>
      <c r="B862" s="173"/>
      <c r="C862" s="170"/>
      <c r="D862" s="170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27.0" customHeight="1">
      <c r="A863" s="1"/>
      <c r="B863" s="173"/>
      <c r="C863" s="170"/>
      <c r="D863" s="170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27.0" customHeight="1">
      <c r="A864" s="1"/>
      <c r="B864" s="173"/>
      <c r="C864" s="170"/>
      <c r="D864" s="170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27.0" customHeight="1">
      <c r="A865" s="1"/>
      <c r="B865" s="173"/>
      <c r="C865" s="170"/>
      <c r="D865" s="170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27.0" customHeight="1">
      <c r="A866" s="1"/>
      <c r="B866" s="173"/>
      <c r="C866" s="170"/>
      <c r="D866" s="170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27.0" customHeight="1">
      <c r="A867" s="1"/>
      <c r="B867" s="173"/>
      <c r="C867" s="170"/>
      <c r="D867" s="170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27.0" customHeight="1">
      <c r="A868" s="1"/>
      <c r="B868" s="173"/>
      <c r="C868" s="170"/>
      <c r="D868" s="170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27.0" customHeight="1">
      <c r="A869" s="1"/>
      <c r="B869" s="173"/>
      <c r="C869" s="170"/>
      <c r="D869" s="170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27.0" customHeight="1">
      <c r="A870" s="1"/>
      <c r="B870" s="173"/>
      <c r="C870" s="170"/>
      <c r="D870" s="170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27.0" customHeight="1">
      <c r="A871" s="1"/>
      <c r="B871" s="173"/>
      <c r="C871" s="170"/>
      <c r="D871" s="170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27.0" customHeight="1">
      <c r="A872" s="1"/>
      <c r="B872" s="173"/>
      <c r="C872" s="170"/>
      <c r="D872" s="170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27.0" customHeight="1">
      <c r="A873" s="1"/>
      <c r="B873" s="173"/>
      <c r="C873" s="170"/>
      <c r="D873" s="170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27.0" customHeight="1">
      <c r="A874" s="1"/>
      <c r="B874" s="173"/>
      <c r="C874" s="170"/>
      <c r="D874" s="170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27.0" customHeight="1">
      <c r="A875" s="1"/>
      <c r="B875" s="173"/>
      <c r="C875" s="170"/>
      <c r="D875" s="170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27.0" customHeight="1">
      <c r="A876" s="1"/>
      <c r="B876" s="173"/>
      <c r="C876" s="170"/>
      <c r="D876" s="170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27.0" customHeight="1">
      <c r="A877" s="1"/>
      <c r="B877" s="173"/>
      <c r="C877" s="170"/>
      <c r="D877" s="170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27.0" customHeight="1">
      <c r="A878" s="1"/>
      <c r="B878" s="173"/>
      <c r="C878" s="170"/>
      <c r="D878" s="170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27.0" customHeight="1">
      <c r="A879" s="1"/>
      <c r="B879" s="173"/>
      <c r="C879" s="170"/>
      <c r="D879" s="170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27.0" customHeight="1">
      <c r="A880" s="1"/>
      <c r="B880" s="173"/>
      <c r="C880" s="170"/>
      <c r="D880" s="170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27.0" customHeight="1">
      <c r="A881" s="1"/>
      <c r="B881" s="173"/>
      <c r="C881" s="170"/>
      <c r="D881" s="170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27.0" customHeight="1">
      <c r="A882" s="1"/>
      <c r="B882" s="173"/>
      <c r="C882" s="170"/>
      <c r="D882" s="170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27.0" customHeight="1">
      <c r="A883" s="1"/>
      <c r="B883" s="173"/>
      <c r="C883" s="170"/>
      <c r="D883" s="170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27.0" customHeight="1">
      <c r="A884" s="1"/>
      <c r="B884" s="173"/>
      <c r="C884" s="170"/>
      <c r="D884" s="170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27.0" customHeight="1">
      <c r="A885" s="1"/>
      <c r="B885" s="173"/>
      <c r="C885" s="170"/>
      <c r="D885" s="170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27.0" customHeight="1">
      <c r="A886" s="1"/>
      <c r="B886" s="173"/>
      <c r="C886" s="170"/>
      <c r="D886" s="170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27.0" customHeight="1">
      <c r="A887" s="1"/>
      <c r="B887" s="173"/>
      <c r="C887" s="170"/>
      <c r="D887" s="170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27.0" customHeight="1">
      <c r="A888" s="1"/>
      <c r="B888" s="173"/>
      <c r="C888" s="170"/>
      <c r="D888" s="170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27.0" customHeight="1">
      <c r="A889" s="1"/>
      <c r="B889" s="173"/>
      <c r="C889" s="170"/>
      <c r="D889" s="170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27.0" customHeight="1">
      <c r="A890" s="1"/>
      <c r="B890" s="173"/>
      <c r="C890" s="170"/>
      <c r="D890" s="170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27.0" customHeight="1">
      <c r="A891" s="1"/>
      <c r="B891" s="173"/>
      <c r="C891" s="170"/>
      <c r="D891" s="170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27.0" customHeight="1">
      <c r="A892" s="1"/>
      <c r="B892" s="173"/>
      <c r="C892" s="170"/>
      <c r="D892" s="170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27.0" customHeight="1">
      <c r="A893" s="1"/>
      <c r="B893" s="173"/>
      <c r="C893" s="170"/>
      <c r="D893" s="170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27.0" customHeight="1">
      <c r="A894" s="1"/>
      <c r="B894" s="173"/>
      <c r="C894" s="170"/>
      <c r="D894" s="170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27.0" customHeight="1">
      <c r="A895" s="1"/>
      <c r="B895" s="173"/>
      <c r="C895" s="170"/>
      <c r="D895" s="170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27.0" customHeight="1">
      <c r="A896" s="1"/>
      <c r="B896" s="173"/>
      <c r="C896" s="170"/>
      <c r="D896" s="170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27.0" customHeight="1">
      <c r="A897" s="1"/>
      <c r="B897" s="173"/>
      <c r="C897" s="170"/>
      <c r="D897" s="170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27.0" customHeight="1">
      <c r="A898" s="1"/>
      <c r="B898" s="173"/>
      <c r="C898" s="170"/>
      <c r="D898" s="170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27.0" customHeight="1">
      <c r="A899" s="1"/>
      <c r="B899" s="173"/>
      <c r="C899" s="170"/>
      <c r="D899" s="170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27.0" customHeight="1">
      <c r="A900" s="1"/>
      <c r="B900" s="173"/>
      <c r="C900" s="170"/>
      <c r="D900" s="170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27.0" customHeight="1">
      <c r="A901" s="1"/>
      <c r="B901" s="173"/>
      <c r="C901" s="170"/>
      <c r="D901" s="170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27.0" customHeight="1">
      <c r="A902" s="1"/>
      <c r="B902" s="173"/>
      <c r="C902" s="170"/>
      <c r="D902" s="170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27.0" customHeight="1">
      <c r="A903" s="1"/>
      <c r="B903" s="173"/>
      <c r="C903" s="170"/>
      <c r="D903" s="170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27.0" customHeight="1">
      <c r="A904" s="1"/>
      <c r="B904" s="173"/>
      <c r="C904" s="170"/>
      <c r="D904" s="170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27.0" customHeight="1">
      <c r="A905" s="1"/>
      <c r="B905" s="173"/>
      <c r="C905" s="170"/>
      <c r="D905" s="170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27.0" customHeight="1">
      <c r="A906" s="1"/>
      <c r="B906" s="173"/>
      <c r="C906" s="170"/>
      <c r="D906" s="170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27.0" customHeight="1">
      <c r="A907" s="1"/>
      <c r="B907" s="173"/>
      <c r="C907" s="170"/>
      <c r="D907" s="170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27.0" customHeight="1">
      <c r="A908" s="1"/>
      <c r="B908" s="173"/>
      <c r="C908" s="170"/>
      <c r="D908" s="170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27.0" customHeight="1">
      <c r="A909" s="1"/>
      <c r="B909" s="173"/>
      <c r="C909" s="170"/>
      <c r="D909" s="170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27.0" customHeight="1">
      <c r="A910" s="1"/>
      <c r="B910" s="173"/>
      <c r="C910" s="170"/>
      <c r="D910" s="170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27.0" customHeight="1">
      <c r="A911" s="1"/>
      <c r="B911" s="173"/>
      <c r="C911" s="170"/>
      <c r="D911" s="170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27.0" customHeight="1">
      <c r="A912" s="1"/>
      <c r="B912" s="173"/>
      <c r="C912" s="170"/>
      <c r="D912" s="170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27.0" customHeight="1">
      <c r="A913" s="1"/>
      <c r="B913" s="173"/>
      <c r="C913" s="170"/>
      <c r="D913" s="170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27.0" customHeight="1">
      <c r="A914" s="1"/>
      <c r="B914" s="173"/>
      <c r="C914" s="170"/>
      <c r="D914" s="170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27.0" customHeight="1">
      <c r="A915" s="1"/>
      <c r="B915" s="173"/>
      <c r="C915" s="170"/>
      <c r="D915" s="170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27.0" customHeight="1">
      <c r="A916" s="1"/>
      <c r="B916" s="173"/>
      <c r="C916" s="170"/>
      <c r="D916" s="170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27.0" customHeight="1">
      <c r="A917" s="1"/>
      <c r="B917" s="173"/>
      <c r="C917" s="170"/>
      <c r="D917" s="170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27.0" customHeight="1">
      <c r="A918" s="1"/>
      <c r="B918" s="173"/>
      <c r="C918" s="170"/>
      <c r="D918" s="170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27.0" customHeight="1">
      <c r="A919" s="1"/>
      <c r="B919" s="173"/>
      <c r="C919" s="170"/>
      <c r="D919" s="170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27.0" customHeight="1">
      <c r="A920" s="1"/>
      <c r="B920" s="173"/>
      <c r="C920" s="170"/>
      <c r="D920" s="170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27.0" customHeight="1">
      <c r="A921" s="1"/>
      <c r="B921" s="173"/>
      <c r="C921" s="170"/>
      <c r="D921" s="170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27.0" customHeight="1">
      <c r="A922" s="1"/>
      <c r="B922" s="173"/>
      <c r="C922" s="170"/>
      <c r="D922" s="170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27.0" customHeight="1">
      <c r="A923" s="1"/>
      <c r="B923" s="173"/>
      <c r="C923" s="170"/>
      <c r="D923" s="170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27.0" customHeight="1">
      <c r="A924" s="1"/>
      <c r="B924" s="173"/>
      <c r="C924" s="170"/>
      <c r="D924" s="170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27.0" customHeight="1">
      <c r="A925" s="1"/>
      <c r="B925" s="173"/>
      <c r="C925" s="170"/>
      <c r="D925" s="170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27.0" customHeight="1">
      <c r="A926" s="1"/>
      <c r="B926" s="173"/>
      <c r="C926" s="170"/>
      <c r="D926" s="170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27.0" customHeight="1">
      <c r="A927" s="1"/>
      <c r="B927" s="173"/>
      <c r="C927" s="170"/>
      <c r="D927" s="170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27.0" customHeight="1">
      <c r="A928" s="1"/>
      <c r="B928" s="173"/>
      <c r="C928" s="170"/>
      <c r="D928" s="170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27.0" customHeight="1">
      <c r="A929" s="1"/>
      <c r="B929" s="173"/>
      <c r="C929" s="170"/>
      <c r="D929" s="170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27.0" customHeight="1">
      <c r="A930" s="1"/>
      <c r="B930" s="173"/>
      <c r="C930" s="170"/>
      <c r="D930" s="170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27.0" customHeight="1">
      <c r="A931" s="1"/>
      <c r="B931" s="173"/>
      <c r="C931" s="170"/>
      <c r="D931" s="170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27.0" customHeight="1">
      <c r="A932" s="1"/>
      <c r="B932" s="173"/>
      <c r="C932" s="170"/>
      <c r="D932" s="170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27.0" customHeight="1">
      <c r="A933" s="1"/>
      <c r="B933" s="173"/>
      <c r="C933" s="170"/>
      <c r="D933" s="170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27.0" customHeight="1">
      <c r="A934" s="1"/>
      <c r="B934" s="173"/>
      <c r="C934" s="170"/>
      <c r="D934" s="170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27.0" customHeight="1">
      <c r="A935" s="1"/>
      <c r="B935" s="173"/>
      <c r="C935" s="170"/>
      <c r="D935" s="170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27.0" customHeight="1">
      <c r="A936" s="1"/>
      <c r="B936" s="173"/>
      <c r="C936" s="170"/>
      <c r="D936" s="170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27.0" customHeight="1">
      <c r="A937" s="1"/>
      <c r="B937" s="173"/>
      <c r="C937" s="170"/>
      <c r="D937" s="170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27.0" customHeight="1">
      <c r="A938" s="1"/>
      <c r="B938" s="173"/>
      <c r="C938" s="170"/>
      <c r="D938" s="170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27.0" customHeight="1">
      <c r="A939" s="1"/>
      <c r="B939" s="173"/>
      <c r="C939" s="170"/>
      <c r="D939" s="170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27.0" customHeight="1">
      <c r="A940" s="1"/>
      <c r="B940" s="173"/>
      <c r="C940" s="170"/>
      <c r="D940" s="170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27.0" customHeight="1">
      <c r="A941" s="1"/>
      <c r="B941" s="173"/>
      <c r="C941" s="170"/>
      <c r="D941" s="170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27.0" customHeight="1">
      <c r="A942" s="1"/>
      <c r="B942" s="173"/>
      <c r="C942" s="170"/>
      <c r="D942" s="170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27.0" customHeight="1">
      <c r="A943" s="1"/>
      <c r="B943" s="173"/>
      <c r="C943" s="170"/>
      <c r="D943" s="170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27.0" customHeight="1">
      <c r="A944" s="1"/>
      <c r="B944" s="173"/>
      <c r="C944" s="170"/>
      <c r="D944" s="170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27.0" customHeight="1">
      <c r="A945" s="1"/>
      <c r="B945" s="173"/>
      <c r="C945" s="170"/>
      <c r="D945" s="170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27.0" customHeight="1">
      <c r="A946" s="1"/>
      <c r="B946" s="173"/>
      <c r="C946" s="170"/>
      <c r="D946" s="170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27.0" customHeight="1">
      <c r="A947" s="1"/>
      <c r="B947" s="173"/>
      <c r="C947" s="170"/>
      <c r="D947" s="170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27.0" customHeight="1">
      <c r="A948" s="1"/>
      <c r="B948" s="173"/>
      <c r="C948" s="170"/>
      <c r="D948" s="170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27.0" customHeight="1">
      <c r="A949" s="1"/>
      <c r="B949" s="173"/>
      <c r="C949" s="170"/>
      <c r="D949" s="170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27.0" customHeight="1">
      <c r="A950" s="1"/>
      <c r="B950" s="173"/>
      <c r="C950" s="170"/>
      <c r="D950" s="170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27.0" customHeight="1">
      <c r="A951" s="1"/>
      <c r="B951" s="173"/>
      <c r="C951" s="170"/>
      <c r="D951" s="170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27.0" customHeight="1">
      <c r="A952" s="1"/>
      <c r="B952" s="173"/>
      <c r="C952" s="170"/>
      <c r="D952" s="170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27.0" customHeight="1">
      <c r="A953" s="1"/>
      <c r="B953" s="173"/>
      <c r="C953" s="170"/>
      <c r="D953" s="170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27.0" customHeight="1">
      <c r="A954" s="1"/>
      <c r="B954" s="173"/>
      <c r="C954" s="170"/>
      <c r="D954" s="170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27.0" customHeight="1">
      <c r="A955" s="1"/>
      <c r="B955" s="173"/>
      <c r="C955" s="170"/>
      <c r="D955" s="170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27.0" customHeight="1">
      <c r="A956" s="1"/>
      <c r="B956" s="173"/>
      <c r="C956" s="170"/>
      <c r="D956" s="170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27.0" customHeight="1">
      <c r="A957" s="1"/>
      <c r="B957" s="173"/>
      <c r="C957" s="170"/>
      <c r="D957" s="170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27.0" customHeight="1">
      <c r="A958" s="1"/>
      <c r="B958" s="173"/>
      <c r="C958" s="170"/>
      <c r="D958" s="170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27.0" customHeight="1">
      <c r="A959" s="1"/>
      <c r="B959" s="173"/>
      <c r="C959" s="170"/>
      <c r="D959" s="170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27.0" customHeight="1">
      <c r="A960" s="1"/>
      <c r="B960" s="173"/>
      <c r="C960" s="170"/>
      <c r="D960" s="170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27.0" customHeight="1">
      <c r="A961" s="1"/>
      <c r="B961" s="173"/>
      <c r="C961" s="170"/>
      <c r="D961" s="170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27.0" customHeight="1">
      <c r="A962" s="1"/>
      <c r="B962" s="173"/>
      <c r="C962" s="170"/>
      <c r="D962" s="170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27.0" customHeight="1">
      <c r="A963" s="1"/>
      <c r="B963" s="173"/>
      <c r="C963" s="170"/>
      <c r="D963" s="170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27.0" customHeight="1">
      <c r="A964" s="1"/>
      <c r="B964" s="173"/>
      <c r="C964" s="170"/>
      <c r="D964" s="170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27.0" customHeight="1">
      <c r="A965" s="1"/>
      <c r="B965" s="173"/>
      <c r="C965" s="170"/>
      <c r="D965" s="170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27.0" customHeight="1">
      <c r="A966" s="1"/>
      <c r="B966" s="173"/>
      <c r="C966" s="170"/>
      <c r="D966" s="170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27.0" customHeight="1">
      <c r="A967" s="1"/>
      <c r="B967" s="173"/>
      <c r="C967" s="170"/>
      <c r="D967" s="170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27.0" customHeight="1">
      <c r="A968" s="1"/>
      <c r="B968" s="173"/>
      <c r="C968" s="170"/>
      <c r="D968" s="170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27.0" customHeight="1">
      <c r="A969" s="1"/>
      <c r="B969" s="173"/>
      <c r="C969" s="170"/>
      <c r="D969" s="170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27.0" customHeight="1">
      <c r="A970" s="1"/>
      <c r="B970" s="173"/>
      <c r="C970" s="170"/>
      <c r="D970" s="170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27.0" customHeight="1">
      <c r="A971" s="1"/>
      <c r="B971" s="173"/>
      <c r="C971" s="170"/>
      <c r="D971" s="170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27.0" customHeight="1">
      <c r="A972" s="1"/>
      <c r="B972" s="173"/>
      <c r="C972" s="170"/>
      <c r="D972" s="170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27.0" customHeight="1">
      <c r="A973" s="1"/>
      <c r="B973" s="173"/>
      <c r="C973" s="170"/>
      <c r="D973" s="170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27.0" customHeight="1">
      <c r="A974" s="1"/>
      <c r="B974" s="173"/>
      <c r="C974" s="170"/>
      <c r="D974" s="170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27.0" customHeight="1">
      <c r="A975" s="1"/>
      <c r="B975" s="173"/>
      <c r="C975" s="170"/>
      <c r="D975" s="170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27.0" customHeight="1">
      <c r="A976" s="1"/>
      <c r="B976" s="173"/>
      <c r="C976" s="170"/>
      <c r="D976" s="170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27.0" customHeight="1">
      <c r="A977" s="1"/>
      <c r="B977" s="173"/>
      <c r="C977" s="170"/>
      <c r="D977" s="170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27.0" customHeight="1">
      <c r="A978" s="1"/>
      <c r="B978" s="173"/>
      <c r="C978" s="170"/>
      <c r="D978" s="170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27.0" customHeight="1">
      <c r="A979" s="1"/>
      <c r="B979" s="173"/>
      <c r="C979" s="170"/>
      <c r="D979" s="170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27.0" customHeight="1">
      <c r="A980" s="1"/>
      <c r="B980" s="173"/>
      <c r="C980" s="170"/>
      <c r="D980" s="170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27.0" customHeight="1">
      <c r="A981" s="1"/>
      <c r="B981" s="173"/>
      <c r="C981" s="170"/>
      <c r="D981" s="170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27.0" customHeight="1">
      <c r="A982" s="1"/>
      <c r="B982" s="173"/>
      <c r="C982" s="170"/>
      <c r="D982" s="170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27.0" customHeight="1">
      <c r="A983" s="1"/>
      <c r="B983" s="173"/>
      <c r="C983" s="170"/>
      <c r="D983" s="170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27.0" customHeight="1">
      <c r="A984" s="1"/>
      <c r="B984" s="173"/>
      <c r="C984" s="170"/>
      <c r="D984" s="170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27.0" customHeight="1">
      <c r="A985" s="1"/>
      <c r="B985" s="173"/>
      <c r="C985" s="170"/>
      <c r="D985" s="170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27.0" customHeight="1">
      <c r="A986" s="1"/>
      <c r="B986" s="173"/>
      <c r="C986" s="170"/>
      <c r="D986" s="170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27.0" customHeight="1">
      <c r="A987" s="1"/>
      <c r="B987" s="173"/>
      <c r="C987" s="170"/>
      <c r="D987" s="170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27.0" customHeight="1">
      <c r="A988" s="1"/>
      <c r="B988" s="173"/>
      <c r="C988" s="170"/>
      <c r="D988" s="170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27.0" customHeight="1">
      <c r="A989" s="1"/>
      <c r="B989" s="173"/>
      <c r="C989" s="170"/>
      <c r="D989" s="170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27.0" customHeight="1">
      <c r="A990" s="1"/>
      <c r="B990" s="173"/>
      <c r="C990" s="170"/>
      <c r="D990" s="170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27.0" customHeight="1">
      <c r="A991" s="1"/>
      <c r="B991" s="173"/>
      <c r="C991" s="170"/>
      <c r="D991" s="170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27.0" customHeight="1">
      <c r="A992" s="1"/>
      <c r="B992" s="173"/>
      <c r="C992" s="170"/>
      <c r="D992" s="170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27.0" customHeight="1">
      <c r="A993" s="1"/>
      <c r="B993" s="173"/>
      <c r="C993" s="170"/>
      <c r="D993" s="170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27.0" customHeight="1">
      <c r="A994" s="1"/>
      <c r="B994" s="173"/>
      <c r="C994" s="170"/>
      <c r="D994" s="170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27.0" customHeight="1">
      <c r="A995" s="1"/>
      <c r="B995" s="173"/>
      <c r="C995" s="170"/>
      <c r="D995" s="170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27.0" customHeight="1">
      <c r="A996" s="1"/>
      <c r="B996" s="173"/>
      <c r="C996" s="170"/>
      <c r="D996" s="170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27.0" customHeight="1">
      <c r="A997" s="1"/>
      <c r="B997" s="173"/>
      <c r="C997" s="170"/>
      <c r="D997" s="170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27.0" customHeight="1">
      <c r="A998" s="1"/>
      <c r="B998" s="173"/>
      <c r="C998" s="170"/>
      <c r="D998" s="170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27.0" customHeight="1">
      <c r="A999" s="1"/>
      <c r="B999" s="173"/>
      <c r="C999" s="170"/>
      <c r="D999" s="170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27.0" customHeight="1">
      <c r="A1000" s="1"/>
      <c r="B1000" s="173"/>
      <c r="C1000" s="170"/>
      <c r="D1000" s="170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hyperlinks>
    <hyperlink display="To Appointment Calendar &gt;&gt;" location="Appointment Calendar!A1" ref="B1"/>
  </hyperlinks>
  <printOptions horizontalCentered="1"/>
  <pageMargins bottom="0.6" footer="0.0" header="0.0" left="0.4" right="0.4" top="0.4"/>
  <pageSetup fitToHeight="0" orientation="portrait"/>
  <headerFooter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8" width="7.75"/>
    <col customWidth="1" min="9" max="9" width="10.25"/>
    <col customWidth="1" min="10" max="26" width="7.75"/>
  </cols>
  <sheetData>
    <row r="1">
      <c r="A1" s="178" t="s">
        <v>161</v>
      </c>
      <c r="B1" s="179"/>
      <c r="C1" s="180"/>
      <c r="D1" s="180"/>
      <c r="E1" s="181"/>
    </row>
    <row r="2">
      <c r="A2" s="182" t="s">
        <v>162</v>
      </c>
      <c r="B2" s="61"/>
      <c r="C2" s="48"/>
      <c r="D2" s="48"/>
      <c r="E2" s="183"/>
    </row>
    <row r="3">
      <c r="A3" s="184" t="s">
        <v>163</v>
      </c>
      <c r="B3" s="185"/>
      <c r="C3" s="98"/>
      <c r="D3" s="98"/>
      <c r="E3" s="186"/>
    </row>
    <row r="4">
      <c r="A4" s="187" t="s">
        <v>124</v>
      </c>
      <c r="B4" s="188"/>
      <c r="C4" s="136"/>
      <c r="D4" s="136"/>
      <c r="E4" s="189"/>
    </row>
    <row r="5">
      <c r="A5" s="190" t="s">
        <v>164</v>
      </c>
      <c r="B5" s="191"/>
      <c r="C5" s="110"/>
      <c r="D5" s="110"/>
      <c r="E5" s="192"/>
    </row>
    <row r="6">
      <c r="A6" s="193" t="s">
        <v>120</v>
      </c>
      <c r="B6" s="194"/>
      <c r="C6" s="159"/>
      <c r="D6" s="159"/>
      <c r="E6" s="195"/>
    </row>
    <row r="7">
      <c r="A7" s="196" t="s">
        <v>63</v>
      </c>
      <c r="B7" s="197"/>
      <c r="C7" s="123"/>
      <c r="D7" s="123"/>
      <c r="E7" s="198"/>
    </row>
    <row r="8">
      <c r="A8" s="199" t="s">
        <v>165</v>
      </c>
      <c r="B8" s="200"/>
      <c r="C8" s="201"/>
      <c r="D8" s="201"/>
      <c r="E8" s="202"/>
    </row>
    <row r="9">
      <c r="A9" s="203" t="s">
        <v>166</v>
      </c>
      <c r="B9" s="204"/>
      <c r="C9" s="205"/>
      <c r="D9" s="205"/>
      <c r="E9" s="206"/>
    </row>
    <row r="10">
      <c r="A10" s="207" t="s">
        <v>88</v>
      </c>
      <c r="B10" s="43"/>
      <c r="C10" s="43"/>
      <c r="D10" s="208"/>
    </row>
    <row r="11">
      <c r="A11" s="184" t="s">
        <v>56</v>
      </c>
      <c r="B11" s="48"/>
      <c r="C11" s="48"/>
      <c r="D11" s="183"/>
    </row>
    <row r="12">
      <c r="A12" s="187" t="s">
        <v>42</v>
      </c>
      <c r="B12" s="48"/>
      <c r="C12" s="48"/>
      <c r="D12" s="183"/>
    </row>
    <row r="13">
      <c r="A13" s="190" t="s">
        <v>36</v>
      </c>
      <c r="B13" s="48"/>
      <c r="C13" s="48"/>
      <c r="D13" s="183"/>
    </row>
    <row r="14">
      <c r="A14" s="193" t="s">
        <v>47</v>
      </c>
      <c r="B14" s="48"/>
      <c r="C14" s="48"/>
      <c r="D14" s="183"/>
    </row>
    <row r="15">
      <c r="A15" s="196" t="s">
        <v>72</v>
      </c>
      <c r="B15" s="48"/>
      <c r="C15" s="48"/>
      <c r="D15" s="183"/>
    </row>
    <row r="16">
      <c r="A16" s="199" t="s">
        <v>84</v>
      </c>
      <c r="B16" s="48"/>
      <c r="C16" s="48"/>
      <c r="D16" s="183"/>
    </row>
    <row r="17">
      <c r="A17" s="203" t="s">
        <v>98</v>
      </c>
      <c r="B17" s="60"/>
      <c r="C17" s="60"/>
      <c r="D17" s="209"/>
    </row>
    <row r="18">
      <c r="A18" s="210" t="s">
        <v>167</v>
      </c>
      <c r="C18" s="210" t="s">
        <v>168</v>
      </c>
      <c r="E18" s="210" t="s">
        <v>169</v>
      </c>
      <c r="G18" s="210" t="s">
        <v>170</v>
      </c>
      <c r="I18" s="210" t="s">
        <v>171</v>
      </c>
      <c r="K18" s="210" t="s">
        <v>172</v>
      </c>
      <c r="M18" s="210" t="s">
        <v>173</v>
      </c>
    </row>
    <row r="19">
      <c r="A19" s="159" t="s">
        <v>174</v>
      </c>
      <c r="C19" s="159" t="s">
        <v>174</v>
      </c>
      <c r="E19" s="210" t="s">
        <v>175</v>
      </c>
      <c r="G19" s="210" t="s">
        <v>176</v>
      </c>
      <c r="I19" s="159" t="s">
        <v>177</v>
      </c>
      <c r="K19" s="159" t="s">
        <v>177</v>
      </c>
      <c r="M19" s="159" t="s">
        <v>177</v>
      </c>
    </row>
    <row r="20">
      <c r="A20" s="98" t="s">
        <v>177</v>
      </c>
      <c r="C20" s="98" t="s">
        <v>177</v>
      </c>
      <c r="E20" s="210" t="s">
        <v>178</v>
      </c>
      <c r="G20" s="210" t="s">
        <v>179</v>
      </c>
      <c r="I20" s="98" t="s">
        <v>174</v>
      </c>
      <c r="K20" s="98" t="s">
        <v>174</v>
      </c>
      <c r="M20" s="98" t="s">
        <v>174</v>
      </c>
    </row>
    <row r="21" ht="15.75" customHeight="1"/>
    <row r="22" ht="15.75" customHeight="1"/>
    <row r="23" ht="15.75" customHeight="1">
      <c r="A23" s="210" t="s">
        <v>180</v>
      </c>
    </row>
    <row r="24" ht="15.75" customHeight="1">
      <c r="A24" s="159" t="s">
        <v>181</v>
      </c>
    </row>
    <row r="25" ht="15.75" customHeight="1">
      <c r="A25" s="211" t="s">
        <v>182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19:A20">
    <cfRule type="cellIs" dxfId="14" priority="1" operator="equal">
      <formula>$A$19</formula>
    </cfRule>
  </conditionalFormatting>
  <conditionalFormatting sqref="A20">
    <cfRule type="cellIs" dxfId="8" priority="2" operator="equal">
      <formula>$A$20</formula>
    </cfRule>
  </conditionalFormatting>
  <conditionalFormatting sqref="C19:C20">
    <cfRule type="cellIs" dxfId="8" priority="3" operator="equal">
      <formula>$C$20</formula>
    </cfRule>
  </conditionalFormatting>
  <conditionalFormatting sqref="C19:C20">
    <cfRule type="cellIs" dxfId="14" priority="4" operator="equal">
      <formula>$C$19</formula>
    </cfRule>
  </conditionalFormatting>
  <conditionalFormatting sqref="E19:E20">
    <cfRule type="cellIs" dxfId="8" priority="5" operator="equal">
      <formula>$E$20</formula>
    </cfRule>
  </conditionalFormatting>
  <conditionalFormatting sqref="E19:E20">
    <cfRule type="cellIs" dxfId="17" priority="6" operator="equal">
      <formula>$E$19</formula>
    </cfRule>
  </conditionalFormatting>
  <conditionalFormatting sqref="G19:G20">
    <cfRule type="cellIs" dxfId="14" priority="7" operator="equal">
      <formula>"Re-assess"</formula>
    </cfRule>
  </conditionalFormatting>
  <conditionalFormatting sqref="G19:G20">
    <cfRule type="cellIs" dxfId="8" priority="8" operator="equal">
      <formula>"Cured"</formula>
    </cfRule>
  </conditionalFormatting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75"/>
    <col customWidth="1" min="2" max="2" width="14.38"/>
    <col customWidth="1" min="3" max="3" width="0.25"/>
    <col customWidth="1" min="4" max="4" width="0.13"/>
    <col customWidth="1" min="5" max="5" width="14.88"/>
    <col customWidth="1" min="6" max="6" width="17.38"/>
    <col customWidth="1" min="7" max="7" width="22.5"/>
    <col customWidth="1" min="8" max="8" width="11.25"/>
    <col customWidth="1" min="9" max="9" width="10.0"/>
    <col customWidth="1" min="10" max="10" width="10.88"/>
    <col customWidth="1" min="11" max="15" width="8.5"/>
    <col customWidth="1" min="16" max="26" width="7.75"/>
  </cols>
  <sheetData>
    <row r="1" ht="50.25" customHeight="1">
      <c r="A1" s="144"/>
      <c r="B1" s="212" t="s">
        <v>183</v>
      </c>
      <c r="C1" s="212" t="s">
        <v>184</v>
      </c>
      <c r="D1" s="213"/>
      <c r="E1" s="214" t="s">
        <v>184</v>
      </c>
      <c r="F1" s="215" t="s">
        <v>185</v>
      </c>
      <c r="G1" s="216"/>
      <c r="H1" s="217" t="s">
        <v>186</v>
      </c>
      <c r="I1" s="218" t="s">
        <v>187</v>
      </c>
      <c r="J1" s="219" t="s">
        <v>188</v>
      </c>
      <c r="K1" s="219" t="s">
        <v>189</v>
      </c>
      <c r="L1" s="219" t="s">
        <v>190</v>
      </c>
      <c r="M1" s="220" t="s">
        <v>191</v>
      </c>
      <c r="N1" s="220" t="s">
        <v>192</v>
      </c>
      <c r="O1" s="221" t="s">
        <v>193</v>
      </c>
    </row>
    <row r="2" ht="15.75" customHeight="1">
      <c r="A2" s="222"/>
      <c r="B2" s="222" t="s">
        <v>194</v>
      </c>
      <c r="C2" s="222" t="b">
        <v>0</v>
      </c>
      <c r="D2" s="222" t="str">
        <f t="shared" ref="D2:D19" si="1">IF(C2,"TRUE","")</f>
        <v/>
      </c>
      <c r="E2" s="223" t="str">
        <f t="shared" ref="E2:E19" si="2">IF(D2&lt;&gt;"",IF(E2="",NOW(),E2),"")</f>
        <v/>
      </c>
      <c r="H2" s="224"/>
      <c r="I2" s="225">
        <f>H2+180</f>
        <v>180</v>
      </c>
      <c r="J2" s="226"/>
      <c r="K2" s="226">
        <f>J2+28</f>
        <v>28</v>
      </c>
      <c r="L2" s="226">
        <f>J2+180</f>
        <v>180</v>
      </c>
      <c r="M2" s="227"/>
      <c r="N2" s="227">
        <f>M2+28</f>
        <v>28</v>
      </c>
      <c r="O2" s="228">
        <f>N2+120</f>
        <v>148</v>
      </c>
    </row>
    <row r="3" ht="15.0" customHeight="1">
      <c r="A3" s="222"/>
      <c r="B3" s="222" t="s">
        <v>195</v>
      </c>
      <c r="C3" s="222" t="b">
        <v>0</v>
      </c>
      <c r="D3" s="222" t="str">
        <f t="shared" si="1"/>
        <v/>
      </c>
      <c r="E3" s="223" t="str">
        <f t="shared" si="2"/>
        <v/>
      </c>
      <c r="F3" s="210" t="s">
        <v>196</v>
      </c>
    </row>
    <row r="4">
      <c r="A4" s="229"/>
      <c r="B4" s="222" t="s">
        <v>197</v>
      </c>
      <c r="C4" s="222" t="b">
        <v>0</v>
      </c>
      <c r="D4" s="222" t="str">
        <f t="shared" si="1"/>
        <v/>
      </c>
      <c r="E4" s="223" t="str">
        <f t="shared" si="2"/>
        <v/>
      </c>
      <c r="G4" s="48"/>
    </row>
    <row r="5">
      <c r="A5" s="229"/>
      <c r="B5" s="222" t="s">
        <v>198</v>
      </c>
      <c r="C5" s="222" t="b">
        <v>0</v>
      </c>
      <c r="D5" s="222" t="str">
        <f t="shared" si="1"/>
        <v/>
      </c>
      <c r="E5" s="223" t="str">
        <f t="shared" si="2"/>
        <v/>
      </c>
      <c r="G5" s="48"/>
      <c r="H5" s="48" t="s">
        <v>199</v>
      </c>
      <c r="I5" s="48"/>
      <c r="J5" s="48" t="s">
        <v>199</v>
      </c>
      <c r="K5" s="48"/>
      <c r="L5" s="48"/>
      <c r="M5" s="48" t="s">
        <v>199</v>
      </c>
    </row>
    <row r="6">
      <c r="A6" s="229"/>
      <c r="B6" s="222" t="s">
        <v>200</v>
      </c>
      <c r="C6" s="222" t="b">
        <v>0</v>
      </c>
      <c r="D6" s="230" t="str">
        <f t="shared" si="1"/>
        <v/>
      </c>
      <c r="E6" s="223" t="str">
        <f t="shared" si="2"/>
        <v/>
      </c>
      <c r="F6" s="231"/>
      <c r="G6" s="48"/>
      <c r="H6" s="210" t="s">
        <v>201</v>
      </c>
      <c r="J6" s="210" t="s">
        <v>201</v>
      </c>
      <c r="M6" s="210" t="s">
        <v>201</v>
      </c>
    </row>
    <row r="7">
      <c r="A7" s="222"/>
      <c r="B7" s="222" t="s">
        <v>202</v>
      </c>
      <c r="C7" s="222" t="b">
        <v>0</v>
      </c>
      <c r="D7" s="230" t="str">
        <f t="shared" si="1"/>
        <v/>
      </c>
      <c r="E7" s="223" t="str">
        <f t="shared" si="2"/>
        <v/>
      </c>
      <c r="F7" s="232"/>
      <c r="G7" s="210" t="s">
        <v>203</v>
      </c>
    </row>
    <row r="8">
      <c r="A8" s="222"/>
      <c r="B8" s="222" t="s">
        <v>204</v>
      </c>
      <c r="C8" s="222" t="b">
        <v>0</v>
      </c>
      <c r="D8" s="222" t="str">
        <f t="shared" si="1"/>
        <v/>
      </c>
      <c r="E8" s="223" t="str">
        <f t="shared" si="2"/>
        <v/>
      </c>
      <c r="G8" s="48"/>
    </row>
    <row r="9">
      <c r="A9" s="222"/>
      <c r="B9" s="222" t="s">
        <v>205</v>
      </c>
      <c r="C9" s="222" t="b">
        <v>0</v>
      </c>
      <c r="D9" s="222" t="str">
        <f t="shared" si="1"/>
        <v/>
      </c>
      <c r="E9" s="223" t="str">
        <f t="shared" si="2"/>
        <v/>
      </c>
      <c r="G9" s="48"/>
    </row>
    <row r="10">
      <c r="A10" s="222"/>
      <c r="B10" s="222" t="s">
        <v>206</v>
      </c>
      <c r="C10" s="222" t="b">
        <v>0</v>
      </c>
      <c r="D10" s="222" t="str">
        <f t="shared" si="1"/>
        <v/>
      </c>
      <c r="E10" s="223" t="str">
        <f t="shared" si="2"/>
        <v/>
      </c>
      <c r="G10" s="233" t="s">
        <v>207</v>
      </c>
    </row>
    <row r="11">
      <c r="A11" s="222"/>
      <c r="B11" s="222" t="s">
        <v>208</v>
      </c>
      <c r="C11" s="222" t="b">
        <v>0</v>
      </c>
      <c r="D11" s="222" t="str">
        <f t="shared" si="1"/>
        <v/>
      </c>
      <c r="E11" s="223" t="str">
        <f t="shared" si="2"/>
        <v/>
      </c>
      <c r="F11" s="234" t="s">
        <v>209</v>
      </c>
      <c r="G11" s="235"/>
    </row>
    <row r="12">
      <c r="A12" s="222"/>
      <c r="B12" s="222" t="s">
        <v>210</v>
      </c>
      <c r="C12" s="222" t="b">
        <v>0</v>
      </c>
      <c r="D12" s="222" t="str">
        <f t="shared" si="1"/>
        <v/>
      </c>
      <c r="E12" s="223" t="str">
        <f t="shared" si="2"/>
        <v/>
      </c>
      <c r="F12" s="210" t="s">
        <v>196</v>
      </c>
      <c r="G12" s="236"/>
    </row>
    <row r="13">
      <c r="A13" s="222"/>
      <c r="B13" s="222" t="s">
        <v>211</v>
      </c>
      <c r="C13" s="222" t="b">
        <v>0</v>
      </c>
      <c r="D13" s="222" t="str">
        <f t="shared" si="1"/>
        <v/>
      </c>
      <c r="E13" s="223" t="str">
        <f t="shared" si="2"/>
        <v/>
      </c>
      <c r="G13" s="210" t="s">
        <v>196</v>
      </c>
    </row>
    <row r="14">
      <c r="A14" s="222"/>
      <c r="B14" s="222" t="s">
        <v>212</v>
      </c>
      <c r="C14" s="222" t="b">
        <v>0</v>
      </c>
      <c r="D14" s="222" t="str">
        <f t="shared" si="1"/>
        <v/>
      </c>
      <c r="E14" s="223" t="str">
        <f t="shared" si="2"/>
        <v/>
      </c>
      <c r="G14" s="48"/>
    </row>
    <row r="15">
      <c r="A15" s="222"/>
      <c r="B15" s="222" t="s">
        <v>213</v>
      </c>
      <c r="C15" s="222" t="b">
        <v>0</v>
      </c>
      <c r="D15" s="222" t="str">
        <f t="shared" si="1"/>
        <v/>
      </c>
      <c r="E15" s="223" t="str">
        <f t="shared" si="2"/>
        <v/>
      </c>
      <c r="F15" s="237"/>
      <c r="G15" s="48"/>
      <c r="L15" s="144"/>
    </row>
    <row r="16">
      <c r="A16" s="222"/>
      <c r="B16" s="222" t="s">
        <v>214</v>
      </c>
      <c r="C16" s="222" t="b">
        <v>0</v>
      </c>
      <c r="D16" s="222" t="str">
        <f t="shared" si="1"/>
        <v/>
      </c>
      <c r="E16" s="223" t="str">
        <f t="shared" si="2"/>
        <v/>
      </c>
      <c r="G16" s="238"/>
    </row>
    <row r="17">
      <c r="A17" s="222"/>
      <c r="B17" s="222" t="s">
        <v>215</v>
      </c>
      <c r="C17" s="222" t="b">
        <v>0</v>
      </c>
      <c r="D17" s="222" t="str">
        <f t="shared" si="1"/>
        <v/>
      </c>
      <c r="E17" s="223" t="str">
        <f t="shared" si="2"/>
        <v/>
      </c>
      <c r="G17" s="239"/>
    </row>
    <row r="18">
      <c r="A18" s="222"/>
      <c r="B18" s="222" t="s">
        <v>216</v>
      </c>
      <c r="C18" s="222" t="b">
        <v>0</v>
      </c>
      <c r="D18" s="222" t="str">
        <f t="shared" si="1"/>
        <v/>
      </c>
      <c r="E18" s="223" t="str">
        <f t="shared" si="2"/>
        <v/>
      </c>
      <c r="G18" s="240"/>
    </row>
    <row r="19">
      <c r="A19" s="222"/>
      <c r="B19" s="222" t="s">
        <v>173</v>
      </c>
      <c r="C19" s="222" t="b">
        <v>0</v>
      </c>
      <c r="D19" s="230" t="str">
        <f t="shared" si="1"/>
        <v/>
      </c>
      <c r="E19" s="223" t="str">
        <f t="shared" si="2"/>
        <v/>
      </c>
      <c r="F19" s="241"/>
      <c r="G19" s="242" t="s">
        <v>203</v>
      </c>
    </row>
    <row r="20">
      <c r="A20" s="144"/>
      <c r="B20" s="144"/>
      <c r="C20" s="144"/>
      <c r="D20" s="243"/>
      <c r="E20" s="244" t="s">
        <v>217</v>
      </c>
      <c r="F20" s="245"/>
      <c r="G20" s="246" t="s">
        <v>218</v>
      </c>
      <c r="H20" s="247" t="s">
        <v>169</v>
      </c>
      <c r="I20" s="248"/>
      <c r="J20" s="249" t="s">
        <v>6</v>
      </c>
    </row>
    <row r="21" ht="15.75" customHeight="1">
      <c r="A21" s="250"/>
      <c r="B21" s="251" t="s">
        <v>219</v>
      </c>
      <c r="C21" s="250"/>
      <c r="D21" s="252"/>
      <c r="E21" s="253"/>
      <c r="F21" s="254">
        <f>F20+28</f>
        <v>28</v>
      </c>
      <c r="G21" s="255" t="s">
        <v>219</v>
      </c>
      <c r="H21" s="256"/>
      <c r="I21" s="257" t="s">
        <v>203</v>
      </c>
      <c r="J21" s="258"/>
    </row>
    <row r="22" ht="15.75" customHeight="1">
      <c r="A22" s="250"/>
      <c r="B22" s="250" t="s">
        <v>195</v>
      </c>
      <c r="C22" s="250" t="b">
        <v>0</v>
      </c>
      <c r="D22" s="252" t="str">
        <f t="shared" ref="D22:D24" si="3">IF(C22,"TRUE","")</f>
        <v/>
      </c>
      <c r="E22" s="253" t="str">
        <f t="shared" ref="E22:E39" si="4">IF(D22&lt;&gt;"",IF(E22="",NOW(),E22),"")</f>
        <v/>
      </c>
      <c r="F22" s="259"/>
      <c r="G22" s="255"/>
      <c r="H22" s="260"/>
      <c r="I22" s="261"/>
      <c r="J22" s="262"/>
    </row>
    <row r="23" ht="15.75" customHeight="1">
      <c r="A23" s="250"/>
      <c r="B23" s="250" t="s">
        <v>204</v>
      </c>
      <c r="C23" s="250" t="b">
        <v>0</v>
      </c>
      <c r="D23" s="252" t="str">
        <f t="shared" si="3"/>
        <v/>
      </c>
      <c r="E23" s="253" t="str">
        <f t="shared" si="4"/>
        <v/>
      </c>
      <c r="F23" s="259"/>
      <c r="G23" s="255"/>
      <c r="H23" s="263"/>
      <c r="I23" s="264"/>
      <c r="J23" s="262"/>
    </row>
    <row r="24" ht="15.75" customHeight="1">
      <c r="A24" s="250"/>
      <c r="B24" s="250" t="s">
        <v>205</v>
      </c>
      <c r="C24" s="250" t="b">
        <v>0</v>
      </c>
      <c r="D24" s="252" t="str">
        <f t="shared" si="3"/>
        <v/>
      </c>
      <c r="E24" s="253" t="str">
        <f t="shared" si="4"/>
        <v/>
      </c>
      <c r="F24" s="259"/>
      <c r="G24" s="255"/>
      <c r="H24" s="263"/>
      <c r="I24" s="264"/>
      <c r="J24" s="262"/>
    </row>
    <row r="25" ht="15.75" customHeight="1">
      <c r="A25" s="144"/>
      <c r="B25" s="144"/>
      <c r="C25" s="144"/>
      <c r="D25" s="243"/>
      <c r="E25" s="265" t="str">
        <f t="shared" si="4"/>
        <v/>
      </c>
      <c r="F25" s="259"/>
      <c r="G25" s="255"/>
      <c r="H25" s="266"/>
      <c r="I25" s="267"/>
      <c r="J25" s="262"/>
    </row>
    <row r="26" ht="15.75" customHeight="1">
      <c r="A26" s="268"/>
      <c r="B26" s="269" t="s">
        <v>220</v>
      </c>
      <c r="C26" s="268"/>
      <c r="D26" s="270"/>
      <c r="E26" s="271" t="str">
        <f t="shared" si="4"/>
        <v/>
      </c>
      <c r="F26" s="272">
        <f>F20+56</f>
        <v>56</v>
      </c>
      <c r="G26" s="255" t="s">
        <v>220</v>
      </c>
      <c r="H26" s="256"/>
      <c r="I26" s="257" t="s">
        <v>203</v>
      </c>
      <c r="J26" s="258"/>
    </row>
    <row r="27" ht="15.75" customHeight="1">
      <c r="A27" s="268"/>
      <c r="B27" s="268" t="s">
        <v>195</v>
      </c>
      <c r="C27" s="268" t="b">
        <v>0</v>
      </c>
      <c r="D27" s="270" t="str">
        <f t="shared" ref="D27:D29" si="5">IF(C27,"TRUE","")</f>
        <v/>
      </c>
      <c r="E27" s="271" t="str">
        <f t="shared" si="4"/>
        <v/>
      </c>
      <c r="F27" s="259"/>
      <c r="G27" s="255"/>
      <c r="H27" s="260"/>
      <c r="I27" s="261"/>
      <c r="J27" s="262"/>
    </row>
    <row r="28" ht="15.75" customHeight="1">
      <c r="A28" s="268"/>
      <c r="B28" s="268" t="s">
        <v>204</v>
      </c>
      <c r="C28" s="268" t="b">
        <v>0</v>
      </c>
      <c r="D28" s="270" t="str">
        <f t="shared" si="5"/>
        <v/>
      </c>
      <c r="E28" s="271" t="str">
        <f t="shared" si="4"/>
        <v/>
      </c>
      <c r="F28" s="259"/>
      <c r="G28" s="255"/>
      <c r="H28" s="263"/>
      <c r="I28" s="264"/>
      <c r="J28" s="262"/>
    </row>
    <row r="29" ht="15.75" customHeight="1">
      <c r="A29" s="268"/>
      <c r="B29" s="268" t="s">
        <v>205</v>
      </c>
      <c r="C29" s="268" t="b">
        <v>0</v>
      </c>
      <c r="D29" s="270" t="str">
        <f t="shared" si="5"/>
        <v/>
      </c>
      <c r="E29" s="271" t="str">
        <f t="shared" si="4"/>
        <v/>
      </c>
      <c r="F29" s="259"/>
      <c r="G29" s="255"/>
      <c r="H29" s="263"/>
      <c r="I29" s="264"/>
      <c r="J29" s="262"/>
    </row>
    <row r="30" ht="15.75" customHeight="1">
      <c r="A30" s="144"/>
      <c r="B30" s="144"/>
      <c r="C30" s="144"/>
      <c r="D30" s="243"/>
      <c r="E30" s="265" t="str">
        <f t="shared" si="4"/>
        <v/>
      </c>
      <c r="F30" s="259"/>
      <c r="G30" s="255"/>
      <c r="H30" s="266"/>
      <c r="I30" s="267"/>
      <c r="J30" s="262"/>
    </row>
    <row r="31" ht="15.75" customHeight="1">
      <c r="A31" s="273"/>
      <c r="B31" s="274" t="s">
        <v>221</v>
      </c>
      <c r="C31" s="273"/>
      <c r="D31" s="275"/>
      <c r="E31" s="276" t="str">
        <f t="shared" si="4"/>
        <v/>
      </c>
      <c r="F31" s="272">
        <f>F20+84</f>
        <v>84</v>
      </c>
      <c r="G31" s="255" t="s">
        <v>221</v>
      </c>
      <c r="H31" s="256"/>
      <c r="I31" s="257" t="s">
        <v>203</v>
      </c>
      <c r="J31" s="258"/>
    </row>
    <row r="32" ht="15.75" customHeight="1">
      <c r="A32" s="273"/>
      <c r="B32" s="273" t="s">
        <v>195</v>
      </c>
      <c r="C32" s="273" t="b">
        <v>0</v>
      </c>
      <c r="D32" s="275" t="str">
        <f t="shared" ref="D32:D34" si="6">IF(C32,"TRUE","")</f>
        <v/>
      </c>
      <c r="E32" s="276" t="str">
        <f t="shared" si="4"/>
        <v/>
      </c>
      <c r="F32" s="277"/>
      <c r="G32" s="255"/>
      <c r="H32" s="260"/>
      <c r="I32" s="261"/>
      <c r="J32" s="262"/>
    </row>
    <row r="33" ht="15.75" customHeight="1">
      <c r="A33" s="273"/>
      <c r="B33" s="273" t="s">
        <v>204</v>
      </c>
      <c r="C33" s="273" t="b">
        <v>0</v>
      </c>
      <c r="D33" s="275" t="str">
        <f t="shared" si="6"/>
        <v/>
      </c>
      <c r="E33" s="276" t="str">
        <f t="shared" si="4"/>
        <v/>
      </c>
      <c r="F33" s="277"/>
      <c r="G33" s="255"/>
      <c r="H33" s="263"/>
      <c r="I33" s="264"/>
      <c r="J33" s="262"/>
    </row>
    <row r="34" ht="15.75" customHeight="1">
      <c r="A34" s="273"/>
      <c r="B34" s="273" t="s">
        <v>205</v>
      </c>
      <c r="C34" s="273" t="b">
        <v>0</v>
      </c>
      <c r="D34" s="275" t="str">
        <f t="shared" si="6"/>
        <v/>
      </c>
      <c r="E34" s="276" t="str">
        <f t="shared" si="4"/>
        <v/>
      </c>
      <c r="F34" s="277"/>
      <c r="G34" s="255"/>
      <c r="H34" s="263"/>
      <c r="I34" s="264"/>
      <c r="J34" s="262"/>
    </row>
    <row r="35" ht="15.75" customHeight="1">
      <c r="A35" s="144"/>
      <c r="B35" s="144"/>
      <c r="C35" s="144"/>
      <c r="D35" s="243"/>
      <c r="E35" s="265" t="str">
        <f t="shared" si="4"/>
        <v/>
      </c>
      <c r="F35" s="277"/>
      <c r="G35" s="255"/>
      <c r="H35" s="266"/>
      <c r="I35" s="267"/>
      <c r="J35" s="262"/>
    </row>
    <row r="36" ht="15.75" customHeight="1">
      <c r="A36" s="129"/>
      <c r="B36" s="126" t="s">
        <v>222</v>
      </c>
      <c r="C36" s="129"/>
      <c r="D36" s="278"/>
      <c r="E36" s="279" t="str">
        <f t="shared" si="4"/>
        <v/>
      </c>
      <c r="F36" s="280">
        <f>F31+84</f>
        <v>168</v>
      </c>
      <c r="G36" s="255" t="s">
        <v>222</v>
      </c>
      <c r="H36" s="256"/>
      <c r="I36" s="257" t="s">
        <v>203</v>
      </c>
      <c r="J36" s="258"/>
    </row>
    <row r="37" ht="15.75" customHeight="1">
      <c r="A37" s="129"/>
      <c r="B37" s="129" t="s">
        <v>195</v>
      </c>
      <c r="C37" s="129" t="b">
        <v>0</v>
      </c>
      <c r="D37" s="278" t="str">
        <f t="shared" ref="D37:D39" si="7">IF(C37,"TRUE","")</f>
        <v/>
      </c>
      <c r="E37" s="279" t="str">
        <f t="shared" si="4"/>
        <v/>
      </c>
      <c r="F37" s="277"/>
      <c r="G37" s="255"/>
      <c r="H37" s="260"/>
      <c r="I37" s="264"/>
      <c r="J37" s="262"/>
    </row>
    <row r="38" ht="15.75" customHeight="1">
      <c r="A38" s="129"/>
      <c r="B38" s="129" t="s">
        <v>204</v>
      </c>
      <c r="C38" s="129" t="b">
        <v>0</v>
      </c>
      <c r="D38" s="278" t="str">
        <f t="shared" si="7"/>
        <v/>
      </c>
      <c r="E38" s="279" t="str">
        <f t="shared" si="4"/>
        <v/>
      </c>
      <c r="F38" s="277"/>
      <c r="G38" s="255"/>
      <c r="H38" s="263"/>
      <c r="I38" s="264"/>
      <c r="J38" s="262"/>
    </row>
    <row r="39" ht="15.75" customHeight="1">
      <c r="A39" s="129"/>
      <c r="B39" s="129" t="s">
        <v>205</v>
      </c>
      <c r="C39" s="129" t="b">
        <v>0</v>
      </c>
      <c r="D39" s="278" t="str">
        <f t="shared" si="7"/>
        <v/>
      </c>
      <c r="E39" s="279" t="str">
        <f t="shared" si="4"/>
        <v/>
      </c>
      <c r="F39" s="281"/>
      <c r="G39" s="282"/>
      <c r="H39" s="283"/>
      <c r="I39" s="284"/>
      <c r="J39" s="285"/>
    </row>
    <row r="40" ht="15.75" customHeight="1">
      <c r="E40" s="286"/>
    </row>
    <row r="41" ht="15.75" customHeight="1">
      <c r="E41" s="286"/>
    </row>
    <row r="42" ht="15.75" customHeight="1">
      <c r="E42" s="286"/>
    </row>
    <row r="43" ht="15.75" customHeight="1">
      <c r="E43" s="286"/>
    </row>
    <row r="44" ht="15.75" customHeight="1">
      <c r="E44" s="286"/>
    </row>
    <row r="45" ht="15.75" customHeight="1">
      <c r="E45" s="286"/>
    </row>
    <row r="46" ht="15.75" customHeight="1">
      <c r="E46" s="286"/>
    </row>
    <row r="47" ht="15.75" customHeight="1">
      <c r="E47" s="286"/>
    </row>
    <row r="48" ht="15.75" customHeight="1">
      <c r="E48" s="286"/>
    </row>
    <row r="49" ht="15.75" customHeight="1">
      <c r="E49" s="286"/>
    </row>
    <row r="50" ht="15.75" customHeight="1">
      <c r="E50" s="286"/>
    </row>
    <row r="51" ht="15.75" customHeight="1">
      <c r="E51" s="286"/>
    </row>
    <row r="52" ht="15.75" customHeight="1">
      <c r="E52" s="286"/>
    </row>
    <row r="53" ht="15.75" customHeight="1">
      <c r="E53" s="286"/>
    </row>
    <row r="54" ht="15.75" customHeight="1">
      <c r="E54" s="286"/>
    </row>
    <row r="55" ht="15.75" customHeight="1">
      <c r="E55" s="286"/>
    </row>
    <row r="56" ht="15.75" customHeight="1">
      <c r="E56" s="286"/>
    </row>
    <row r="57" ht="15.75" customHeight="1">
      <c r="E57" s="286"/>
    </row>
    <row r="58" ht="15.75" customHeight="1">
      <c r="E58" s="286"/>
    </row>
    <row r="59" ht="15.75" customHeight="1">
      <c r="E59" s="286"/>
    </row>
    <row r="60" ht="15.75" customHeight="1">
      <c r="E60" s="286"/>
    </row>
    <row r="61" ht="15.75" customHeight="1">
      <c r="E61" s="286"/>
    </row>
    <row r="62" ht="15.75" customHeight="1">
      <c r="E62" s="286"/>
    </row>
    <row r="63" ht="15.75" customHeight="1">
      <c r="E63" s="286"/>
    </row>
    <row r="64" ht="15.75" customHeight="1">
      <c r="E64" s="286"/>
    </row>
    <row r="65" ht="15.75" customHeight="1">
      <c r="E65" s="286"/>
    </row>
    <row r="66" ht="15.75" customHeight="1">
      <c r="E66" s="286"/>
    </row>
    <row r="67" ht="15.75" customHeight="1">
      <c r="E67" s="286"/>
    </row>
    <row r="68" ht="15.75" customHeight="1">
      <c r="E68" s="286"/>
    </row>
    <row r="69" ht="15.75" customHeight="1">
      <c r="E69" s="286"/>
    </row>
    <row r="70" ht="15.75" customHeight="1">
      <c r="E70" s="286"/>
    </row>
    <row r="71" ht="15.75" customHeight="1">
      <c r="E71" s="286"/>
    </row>
    <row r="72" ht="15.75" customHeight="1">
      <c r="E72" s="286"/>
    </row>
    <row r="73" ht="15.75" customHeight="1">
      <c r="E73" s="286"/>
    </row>
    <row r="74" ht="15.75" customHeight="1">
      <c r="E74" s="286"/>
    </row>
    <row r="75" ht="15.75" customHeight="1">
      <c r="E75" s="286"/>
    </row>
    <row r="76" ht="15.75" customHeight="1">
      <c r="E76" s="286"/>
    </row>
    <row r="77" ht="15.75" customHeight="1">
      <c r="E77" s="286"/>
    </row>
    <row r="78" ht="15.75" customHeight="1">
      <c r="E78" s="286"/>
    </row>
    <row r="79" ht="15.75" customHeight="1">
      <c r="E79" s="286"/>
    </row>
    <row r="80" ht="15.75" customHeight="1">
      <c r="E80" s="286"/>
    </row>
    <row r="81" ht="15.75" customHeight="1">
      <c r="E81" s="286"/>
    </row>
    <row r="82" ht="15.75" customHeight="1">
      <c r="E82" s="286"/>
    </row>
    <row r="83" ht="15.75" customHeight="1">
      <c r="E83" s="286"/>
    </row>
    <row r="84" ht="15.75" customHeight="1">
      <c r="E84" s="286"/>
    </row>
    <row r="85" ht="15.75" customHeight="1">
      <c r="E85" s="286"/>
    </row>
    <row r="86" ht="15.75" customHeight="1">
      <c r="E86" s="286"/>
    </row>
    <row r="87" ht="15.75" customHeight="1">
      <c r="E87" s="286"/>
    </row>
    <row r="88" ht="15.75" customHeight="1">
      <c r="E88" s="286"/>
    </row>
    <row r="89" ht="15.75" customHeight="1">
      <c r="E89" s="286"/>
    </row>
    <row r="90" ht="15.75" customHeight="1">
      <c r="E90" s="286"/>
    </row>
    <row r="91" ht="15.75" customHeight="1">
      <c r="E91" s="286"/>
    </row>
    <row r="92" ht="15.75" customHeight="1">
      <c r="E92" s="286"/>
    </row>
    <row r="93" ht="15.75" customHeight="1">
      <c r="E93" s="286"/>
    </row>
    <row r="94" ht="15.75" customHeight="1">
      <c r="E94" s="286"/>
    </row>
    <row r="95" ht="15.75" customHeight="1">
      <c r="E95" s="286"/>
    </row>
    <row r="96" ht="15.75" customHeight="1">
      <c r="E96" s="286"/>
    </row>
    <row r="97" ht="15.75" customHeight="1">
      <c r="E97" s="286"/>
    </row>
    <row r="98" ht="15.75" customHeight="1">
      <c r="E98" s="286"/>
    </row>
    <row r="99" ht="15.75" customHeight="1">
      <c r="E99" s="286"/>
    </row>
    <row r="100" ht="15.75" customHeight="1">
      <c r="E100" s="286"/>
    </row>
    <row r="101" ht="15.75" customHeight="1">
      <c r="E101" s="286"/>
    </row>
    <row r="102" ht="15.75" customHeight="1">
      <c r="E102" s="286"/>
    </row>
    <row r="103" ht="15.75" customHeight="1">
      <c r="E103" s="286"/>
    </row>
    <row r="104" ht="15.75" customHeight="1">
      <c r="E104" s="286"/>
    </row>
    <row r="105" ht="15.75" customHeight="1">
      <c r="E105" s="286"/>
    </row>
    <row r="106" ht="15.75" customHeight="1">
      <c r="E106" s="286"/>
    </row>
    <row r="107" ht="15.75" customHeight="1">
      <c r="E107" s="286"/>
    </row>
    <row r="108" ht="15.75" customHeight="1">
      <c r="E108" s="286"/>
    </row>
    <row r="109" ht="15.75" customHeight="1">
      <c r="E109" s="286"/>
    </row>
    <row r="110" ht="15.75" customHeight="1">
      <c r="E110" s="286"/>
    </row>
    <row r="111" ht="15.75" customHeight="1">
      <c r="E111" s="286"/>
    </row>
    <row r="112" ht="15.75" customHeight="1">
      <c r="E112" s="286"/>
    </row>
    <row r="113" ht="15.75" customHeight="1">
      <c r="E113" s="286"/>
    </row>
    <row r="114" ht="15.75" customHeight="1">
      <c r="E114" s="286"/>
    </row>
    <row r="115" ht="15.75" customHeight="1">
      <c r="E115" s="286"/>
    </row>
    <row r="116" ht="15.75" customHeight="1">
      <c r="E116" s="286"/>
    </row>
    <row r="117" ht="15.75" customHeight="1">
      <c r="E117" s="286"/>
    </row>
    <row r="118" ht="15.75" customHeight="1">
      <c r="E118" s="286"/>
    </row>
    <row r="119" ht="15.75" customHeight="1">
      <c r="E119" s="286"/>
    </row>
    <row r="120" ht="15.75" customHeight="1">
      <c r="E120" s="286"/>
    </row>
    <row r="121" ht="15.75" customHeight="1">
      <c r="E121" s="286"/>
    </row>
    <row r="122" ht="15.75" customHeight="1">
      <c r="E122" s="286"/>
    </row>
    <row r="123" ht="15.75" customHeight="1">
      <c r="E123" s="286"/>
    </row>
    <row r="124" ht="15.75" customHeight="1">
      <c r="E124" s="286"/>
    </row>
    <row r="125" ht="15.75" customHeight="1">
      <c r="E125" s="286"/>
    </row>
    <row r="126" ht="15.75" customHeight="1">
      <c r="E126" s="286"/>
    </row>
    <row r="127" ht="15.75" customHeight="1">
      <c r="E127" s="286"/>
    </row>
    <row r="128" ht="15.75" customHeight="1">
      <c r="E128" s="286"/>
    </row>
    <row r="129" ht="15.75" customHeight="1">
      <c r="E129" s="286"/>
    </row>
    <row r="130" ht="15.75" customHeight="1">
      <c r="E130" s="286"/>
    </row>
    <row r="131" ht="15.75" customHeight="1">
      <c r="E131" s="286"/>
    </row>
    <row r="132" ht="15.75" customHeight="1">
      <c r="E132" s="286"/>
    </row>
    <row r="133" ht="15.75" customHeight="1">
      <c r="E133" s="286"/>
    </row>
    <row r="134" ht="15.75" customHeight="1">
      <c r="E134" s="286"/>
    </row>
    <row r="135" ht="15.75" customHeight="1">
      <c r="E135" s="286"/>
    </row>
    <row r="136" ht="15.75" customHeight="1">
      <c r="E136" s="286"/>
    </row>
    <row r="137" ht="15.75" customHeight="1">
      <c r="E137" s="286"/>
    </row>
    <row r="138" ht="15.75" customHeight="1">
      <c r="E138" s="286"/>
    </row>
    <row r="139" ht="15.75" customHeight="1">
      <c r="E139" s="286"/>
    </row>
    <row r="140" ht="15.75" customHeight="1">
      <c r="E140" s="286"/>
    </row>
    <row r="141" ht="15.75" customHeight="1">
      <c r="E141" s="286"/>
    </row>
    <row r="142" ht="15.75" customHeight="1">
      <c r="E142" s="286"/>
    </row>
    <row r="143" ht="15.75" customHeight="1">
      <c r="E143" s="286"/>
    </row>
    <row r="144" ht="15.75" customHeight="1">
      <c r="E144" s="286"/>
    </row>
    <row r="145" ht="15.75" customHeight="1">
      <c r="E145" s="286"/>
    </row>
    <row r="146" ht="15.75" customHeight="1">
      <c r="E146" s="286"/>
    </row>
    <row r="147" ht="15.75" customHeight="1">
      <c r="E147" s="286"/>
    </row>
    <row r="148" ht="15.75" customHeight="1">
      <c r="E148" s="286"/>
    </row>
    <row r="149" ht="15.75" customHeight="1">
      <c r="E149" s="286"/>
    </row>
    <row r="150" ht="15.75" customHeight="1">
      <c r="E150" s="286"/>
    </row>
    <row r="151" ht="15.75" customHeight="1">
      <c r="E151" s="286"/>
    </row>
    <row r="152" ht="15.75" customHeight="1">
      <c r="E152" s="286"/>
    </row>
    <row r="153" ht="15.75" customHeight="1">
      <c r="E153" s="286"/>
    </row>
    <row r="154" ht="15.75" customHeight="1">
      <c r="E154" s="286"/>
    </row>
    <row r="155" ht="15.75" customHeight="1">
      <c r="E155" s="286"/>
    </row>
    <row r="156" ht="15.75" customHeight="1">
      <c r="E156" s="286"/>
    </row>
    <row r="157" ht="15.75" customHeight="1">
      <c r="E157" s="286"/>
    </row>
    <row r="158" ht="15.75" customHeight="1">
      <c r="E158" s="286"/>
    </row>
    <row r="159" ht="15.75" customHeight="1">
      <c r="E159" s="286"/>
    </row>
    <row r="160" ht="15.75" customHeight="1">
      <c r="E160" s="286"/>
    </row>
    <row r="161" ht="15.75" customHeight="1">
      <c r="E161" s="286"/>
    </row>
    <row r="162" ht="15.75" customHeight="1">
      <c r="E162" s="286"/>
    </row>
    <row r="163" ht="15.75" customHeight="1">
      <c r="E163" s="286"/>
    </row>
    <row r="164" ht="15.75" customHeight="1">
      <c r="E164" s="286"/>
    </row>
    <row r="165" ht="15.75" customHeight="1">
      <c r="E165" s="286"/>
    </row>
    <row r="166" ht="15.75" customHeight="1">
      <c r="E166" s="286"/>
    </row>
    <row r="167" ht="15.75" customHeight="1">
      <c r="E167" s="286"/>
    </row>
    <row r="168" ht="15.75" customHeight="1">
      <c r="E168" s="286"/>
    </row>
    <row r="169" ht="15.75" customHeight="1">
      <c r="E169" s="286"/>
    </row>
    <row r="170" ht="15.75" customHeight="1">
      <c r="E170" s="286"/>
    </row>
    <row r="171" ht="15.75" customHeight="1">
      <c r="E171" s="286"/>
    </row>
    <row r="172" ht="15.75" customHeight="1">
      <c r="E172" s="286"/>
    </row>
    <row r="173" ht="15.75" customHeight="1">
      <c r="E173" s="286"/>
    </row>
    <row r="174" ht="15.75" customHeight="1">
      <c r="E174" s="286"/>
    </row>
    <row r="175" ht="15.75" customHeight="1">
      <c r="E175" s="286"/>
    </row>
    <row r="176" ht="15.75" customHeight="1">
      <c r="E176" s="286"/>
    </row>
    <row r="177" ht="15.75" customHeight="1">
      <c r="E177" s="286"/>
    </row>
    <row r="178" ht="15.75" customHeight="1">
      <c r="E178" s="286"/>
    </row>
    <row r="179" ht="15.75" customHeight="1">
      <c r="E179" s="286"/>
    </row>
    <row r="180" ht="15.75" customHeight="1">
      <c r="E180" s="286"/>
    </row>
    <row r="181" ht="15.75" customHeight="1">
      <c r="E181" s="286"/>
    </row>
    <row r="182" ht="15.75" customHeight="1">
      <c r="E182" s="286"/>
    </row>
    <row r="183" ht="15.75" customHeight="1">
      <c r="E183" s="286"/>
    </row>
    <row r="184" ht="15.75" customHeight="1">
      <c r="E184" s="286"/>
    </row>
    <row r="185" ht="15.75" customHeight="1">
      <c r="E185" s="286"/>
    </row>
    <row r="186" ht="15.75" customHeight="1">
      <c r="E186" s="286"/>
    </row>
    <row r="187" ht="15.75" customHeight="1">
      <c r="E187" s="286"/>
    </row>
    <row r="188" ht="15.75" customHeight="1">
      <c r="E188" s="286"/>
    </row>
    <row r="189" ht="15.75" customHeight="1">
      <c r="E189" s="286"/>
    </row>
    <row r="190" ht="15.75" customHeight="1">
      <c r="E190" s="286"/>
    </row>
    <row r="191" ht="15.75" customHeight="1">
      <c r="E191" s="286"/>
    </row>
    <row r="192" ht="15.75" customHeight="1">
      <c r="E192" s="286"/>
    </row>
    <row r="193" ht="15.75" customHeight="1">
      <c r="E193" s="286"/>
    </row>
    <row r="194" ht="15.75" customHeight="1">
      <c r="E194" s="286"/>
    </row>
    <row r="195" ht="15.75" customHeight="1">
      <c r="E195" s="286"/>
    </row>
    <row r="196" ht="15.75" customHeight="1">
      <c r="E196" s="286"/>
    </row>
    <row r="197" ht="15.75" customHeight="1">
      <c r="E197" s="286"/>
    </row>
    <row r="198" ht="15.75" customHeight="1">
      <c r="E198" s="286"/>
    </row>
    <row r="199" ht="15.75" customHeight="1">
      <c r="E199" s="286"/>
    </row>
    <row r="200" ht="15.75" customHeight="1">
      <c r="E200" s="286"/>
    </row>
    <row r="201" ht="15.75" customHeight="1">
      <c r="E201" s="286"/>
    </row>
    <row r="202" ht="15.75" customHeight="1">
      <c r="E202" s="286"/>
    </row>
    <row r="203" ht="15.75" customHeight="1">
      <c r="E203" s="286"/>
    </row>
    <row r="204" ht="15.75" customHeight="1">
      <c r="E204" s="286"/>
    </row>
    <row r="205" ht="15.75" customHeight="1">
      <c r="E205" s="286"/>
    </row>
    <row r="206" ht="15.75" customHeight="1">
      <c r="E206" s="286"/>
    </row>
    <row r="207" ht="15.75" customHeight="1">
      <c r="E207" s="286"/>
    </row>
    <row r="208" ht="15.75" customHeight="1">
      <c r="E208" s="286"/>
    </row>
    <row r="209" ht="15.75" customHeight="1">
      <c r="E209" s="286"/>
    </row>
    <row r="210" ht="15.75" customHeight="1">
      <c r="E210" s="286"/>
    </row>
    <row r="211" ht="15.75" customHeight="1">
      <c r="E211" s="286"/>
    </row>
    <row r="212" ht="15.75" customHeight="1">
      <c r="E212" s="286"/>
    </row>
    <row r="213" ht="15.75" customHeight="1">
      <c r="E213" s="286"/>
    </row>
    <row r="214" ht="15.75" customHeight="1">
      <c r="E214" s="286"/>
    </row>
    <row r="215" ht="15.75" customHeight="1">
      <c r="E215" s="286"/>
    </row>
    <row r="216" ht="15.75" customHeight="1">
      <c r="E216" s="286"/>
    </row>
    <row r="217" ht="15.75" customHeight="1">
      <c r="E217" s="286"/>
    </row>
    <row r="218" ht="15.75" customHeight="1">
      <c r="E218" s="286"/>
    </row>
    <row r="219" ht="15.75" customHeight="1">
      <c r="E219" s="286"/>
    </row>
    <row r="220" ht="15.75" customHeight="1">
      <c r="E220" s="286"/>
    </row>
    <row r="221" ht="15.75" customHeight="1">
      <c r="E221" s="286"/>
    </row>
    <row r="222" ht="15.75" customHeight="1">
      <c r="E222" s="286"/>
    </row>
    <row r="223" ht="15.75" customHeight="1">
      <c r="E223" s="286"/>
    </row>
    <row r="224" ht="15.75" customHeight="1">
      <c r="E224" s="286"/>
    </row>
    <row r="225" ht="15.75" customHeight="1">
      <c r="E225" s="286"/>
    </row>
    <row r="226" ht="15.75" customHeight="1">
      <c r="E226" s="286"/>
    </row>
    <row r="227" ht="15.75" customHeight="1">
      <c r="E227" s="286"/>
    </row>
    <row r="228" ht="15.75" customHeight="1">
      <c r="E228" s="286"/>
    </row>
    <row r="229" ht="15.75" customHeight="1">
      <c r="E229" s="286"/>
    </row>
    <row r="230" ht="15.75" customHeight="1">
      <c r="E230" s="286"/>
    </row>
    <row r="231" ht="15.75" customHeight="1">
      <c r="E231" s="286"/>
    </row>
    <row r="232" ht="15.75" customHeight="1">
      <c r="E232" s="286"/>
    </row>
    <row r="233" ht="15.75" customHeight="1">
      <c r="E233" s="286"/>
    </row>
    <row r="234" ht="15.75" customHeight="1">
      <c r="E234" s="286"/>
    </row>
    <row r="235" ht="15.75" customHeight="1">
      <c r="E235" s="286"/>
    </row>
    <row r="236" ht="15.75" customHeight="1">
      <c r="E236" s="286"/>
    </row>
    <row r="237" ht="15.75" customHeight="1">
      <c r="E237" s="286"/>
    </row>
    <row r="238" ht="15.75" customHeight="1">
      <c r="E238" s="286"/>
    </row>
    <row r="239" ht="15.75" customHeight="1">
      <c r="E239" s="286"/>
    </row>
    <row r="240" ht="15.75" customHeight="1">
      <c r="E240" s="286"/>
    </row>
    <row r="241" ht="15.75" customHeight="1">
      <c r="E241" s="286"/>
    </row>
    <row r="242" ht="15.75" customHeight="1">
      <c r="E242" s="286"/>
    </row>
    <row r="243" ht="15.75" customHeight="1">
      <c r="E243" s="286"/>
    </row>
    <row r="244" ht="15.75" customHeight="1">
      <c r="E244" s="286"/>
    </row>
    <row r="245" ht="15.75" customHeight="1">
      <c r="E245" s="286"/>
    </row>
    <row r="246" ht="15.75" customHeight="1">
      <c r="E246" s="286"/>
    </row>
    <row r="247" ht="15.75" customHeight="1">
      <c r="E247" s="286"/>
    </row>
    <row r="248" ht="15.75" customHeight="1">
      <c r="E248" s="286"/>
    </row>
    <row r="249" ht="15.75" customHeight="1">
      <c r="E249" s="286"/>
    </row>
    <row r="250" ht="15.75" customHeight="1">
      <c r="E250" s="286"/>
    </row>
    <row r="251" ht="15.75" customHeight="1">
      <c r="E251" s="286"/>
    </row>
    <row r="252" ht="15.75" customHeight="1">
      <c r="E252" s="286"/>
    </row>
    <row r="253" ht="15.75" customHeight="1">
      <c r="E253" s="286"/>
    </row>
    <row r="254" ht="15.75" customHeight="1">
      <c r="E254" s="286"/>
    </row>
    <row r="255" ht="15.75" customHeight="1">
      <c r="E255" s="286"/>
    </row>
    <row r="256" ht="15.75" customHeight="1">
      <c r="E256" s="286"/>
    </row>
    <row r="257" ht="15.75" customHeight="1">
      <c r="E257" s="286"/>
    </row>
    <row r="258" ht="15.75" customHeight="1">
      <c r="E258" s="286"/>
    </row>
    <row r="259" ht="15.75" customHeight="1">
      <c r="E259" s="286"/>
    </row>
    <row r="260" ht="15.75" customHeight="1">
      <c r="E260" s="286"/>
    </row>
    <row r="261" ht="15.75" customHeight="1">
      <c r="E261" s="286"/>
    </row>
    <row r="262" ht="15.75" customHeight="1">
      <c r="E262" s="286"/>
    </row>
    <row r="263" ht="15.75" customHeight="1">
      <c r="E263" s="286"/>
    </row>
    <row r="264" ht="15.75" customHeight="1">
      <c r="E264" s="286"/>
    </row>
    <row r="265" ht="15.75" customHeight="1">
      <c r="E265" s="286"/>
    </row>
    <row r="266" ht="15.75" customHeight="1">
      <c r="E266" s="286"/>
    </row>
    <row r="267" ht="15.75" customHeight="1">
      <c r="E267" s="286"/>
    </row>
    <row r="268" ht="15.75" customHeight="1">
      <c r="E268" s="286"/>
    </row>
    <row r="269" ht="15.75" customHeight="1">
      <c r="E269" s="286"/>
    </row>
    <row r="270" ht="15.75" customHeight="1">
      <c r="E270" s="286"/>
    </row>
    <row r="271" ht="15.75" customHeight="1">
      <c r="E271" s="286"/>
    </row>
    <row r="272" ht="15.75" customHeight="1">
      <c r="E272" s="286"/>
    </row>
    <row r="273" ht="15.75" customHeight="1">
      <c r="E273" s="286"/>
    </row>
    <row r="274" ht="15.75" customHeight="1">
      <c r="E274" s="286"/>
    </row>
    <row r="275" ht="15.75" customHeight="1">
      <c r="E275" s="286"/>
    </row>
    <row r="276" ht="15.75" customHeight="1">
      <c r="E276" s="286"/>
    </row>
    <row r="277" ht="15.75" customHeight="1">
      <c r="E277" s="286"/>
    </row>
    <row r="278" ht="15.75" customHeight="1">
      <c r="E278" s="286"/>
    </row>
    <row r="279" ht="15.75" customHeight="1">
      <c r="E279" s="286"/>
    </row>
    <row r="280" ht="15.75" customHeight="1">
      <c r="E280" s="286"/>
    </row>
    <row r="281" ht="15.75" customHeight="1">
      <c r="E281" s="286"/>
    </row>
    <row r="282" ht="15.75" customHeight="1">
      <c r="E282" s="286"/>
    </row>
    <row r="283" ht="15.75" customHeight="1">
      <c r="E283" s="286"/>
    </row>
    <row r="284" ht="15.75" customHeight="1">
      <c r="E284" s="286"/>
    </row>
    <row r="285" ht="15.75" customHeight="1">
      <c r="E285" s="286"/>
    </row>
    <row r="286" ht="15.75" customHeight="1">
      <c r="E286" s="286"/>
    </row>
    <row r="287" ht="15.75" customHeight="1">
      <c r="E287" s="286"/>
    </row>
    <row r="288" ht="15.75" customHeight="1">
      <c r="E288" s="286"/>
    </row>
    <row r="289" ht="15.75" customHeight="1">
      <c r="E289" s="286"/>
    </row>
    <row r="290" ht="15.75" customHeight="1">
      <c r="E290" s="286"/>
    </row>
    <row r="291" ht="15.75" customHeight="1">
      <c r="E291" s="286"/>
    </row>
    <row r="292" ht="15.75" customHeight="1">
      <c r="E292" s="286"/>
    </row>
    <row r="293" ht="15.75" customHeight="1">
      <c r="E293" s="286"/>
    </row>
    <row r="294" ht="15.75" customHeight="1">
      <c r="E294" s="286"/>
    </row>
    <row r="295" ht="15.75" customHeight="1">
      <c r="E295" s="286"/>
    </row>
    <row r="296" ht="15.75" customHeight="1">
      <c r="E296" s="286"/>
    </row>
    <row r="297" ht="15.75" customHeight="1">
      <c r="E297" s="286"/>
    </row>
    <row r="298" ht="15.75" customHeight="1">
      <c r="E298" s="286"/>
    </row>
    <row r="299" ht="15.75" customHeight="1">
      <c r="E299" s="286"/>
    </row>
    <row r="300" ht="15.75" customHeight="1">
      <c r="E300" s="286"/>
    </row>
    <row r="301" ht="15.75" customHeight="1">
      <c r="E301" s="286"/>
    </row>
    <row r="302" ht="15.75" customHeight="1">
      <c r="E302" s="286"/>
    </row>
    <row r="303" ht="15.75" customHeight="1">
      <c r="E303" s="286"/>
    </row>
    <row r="304" ht="15.75" customHeight="1">
      <c r="E304" s="286"/>
    </row>
    <row r="305" ht="15.75" customHeight="1">
      <c r="E305" s="286"/>
    </row>
    <row r="306" ht="15.75" customHeight="1">
      <c r="E306" s="286"/>
    </row>
    <row r="307" ht="15.75" customHeight="1">
      <c r="E307" s="286"/>
    </row>
    <row r="308" ht="15.75" customHeight="1">
      <c r="E308" s="286"/>
    </row>
    <row r="309" ht="15.75" customHeight="1">
      <c r="E309" s="286"/>
    </row>
    <row r="310" ht="15.75" customHeight="1">
      <c r="E310" s="286"/>
    </row>
    <row r="311" ht="15.75" customHeight="1">
      <c r="E311" s="286"/>
    </row>
    <row r="312" ht="15.75" customHeight="1">
      <c r="E312" s="286"/>
    </row>
    <row r="313" ht="15.75" customHeight="1">
      <c r="E313" s="286"/>
    </row>
    <row r="314" ht="15.75" customHeight="1">
      <c r="E314" s="286"/>
    </row>
    <row r="315" ht="15.75" customHeight="1">
      <c r="E315" s="286"/>
    </row>
    <row r="316" ht="15.75" customHeight="1">
      <c r="E316" s="286"/>
    </row>
    <row r="317" ht="15.75" customHeight="1">
      <c r="E317" s="286"/>
    </row>
    <row r="318" ht="15.75" customHeight="1">
      <c r="E318" s="286"/>
    </row>
    <row r="319" ht="15.75" customHeight="1">
      <c r="E319" s="286"/>
    </row>
    <row r="320" ht="15.75" customHeight="1">
      <c r="E320" s="286"/>
    </row>
    <row r="321" ht="15.75" customHeight="1">
      <c r="E321" s="286"/>
    </row>
    <row r="322" ht="15.75" customHeight="1">
      <c r="E322" s="286"/>
    </row>
    <row r="323" ht="15.75" customHeight="1">
      <c r="E323" s="286"/>
    </row>
    <row r="324" ht="15.75" customHeight="1">
      <c r="E324" s="286"/>
    </row>
    <row r="325" ht="15.75" customHeight="1">
      <c r="E325" s="286"/>
    </row>
    <row r="326" ht="15.75" customHeight="1">
      <c r="E326" s="286"/>
    </row>
    <row r="327" ht="15.75" customHeight="1">
      <c r="E327" s="286"/>
    </row>
    <row r="328" ht="15.75" customHeight="1">
      <c r="E328" s="286"/>
    </row>
    <row r="329" ht="15.75" customHeight="1">
      <c r="E329" s="286"/>
    </row>
    <row r="330" ht="15.75" customHeight="1">
      <c r="E330" s="286"/>
    </row>
    <row r="331" ht="15.75" customHeight="1">
      <c r="E331" s="286"/>
    </row>
    <row r="332" ht="15.75" customHeight="1">
      <c r="E332" s="286"/>
    </row>
    <row r="333" ht="15.75" customHeight="1">
      <c r="E333" s="286"/>
    </row>
    <row r="334" ht="15.75" customHeight="1">
      <c r="E334" s="286"/>
    </row>
    <row r="335" ht="15.75" customHeight="1">
      <c r="E335" s="286"/>
    </row>
    <row r="336" ht="15.75" customHeight="1">
      <c r="E336" s="286"/>
    </row>
    <row r="337" ht="15.75" customHeight="1">
      <c r="E337" s="286"/>
    </row>
    <row r="338" ht="15.75" customHeight="1">
      <c r="E338" s="286"/>
    </row>
    <row r="339" ht="15.75" customHeight="1">
      <c r="E339" s="286"/>
    </row>
    <row r="340" ht="15.75" customHeight="1">
      <c r="E340" s="286"/>
    </row>
    <row r="341" ht="15.75" customHeight="1">
      <c r="E341" s="286"/>
    </row>
    <row r="342" ht="15.75" customHeight="1">
      <c r="E342" s="286"/>
    </row>
    <row r="343" ht="15.75" customHeight="1">
      <c r="E343" s="286"/>
    </row>
    <row r="344" ht="15.75" customHeight="1">
      <c r="E344" s="286"/>
    </row>
    <row r="345" ht="15.75" customHeight="1">
      <c r="E345" s="286"/>
    </row>
    <row r="346" ht="15.75" customHeight="1">
      <c r="E346" s="286"/>
    </row>
    <row r="347" ht="15.75" customHeight="1">
      <c r="E347" s="286"/>
    </row>
    <row r="348" ht="15.75" customHeight="1">
      <c r="E348" s="286"/>
    </row>
    <row r="349" ht="15.75" customHeight="1">
      <c r="E349" s="286"/>
    </row>
    <row r="350" ht="15.75" customHeight="1">
      <c r="E350" s="286"/>
    </row>
    <row r="351" ht="15.75" customHeight="1">
      <c r="E351" s="286"/>
    </row>
    <row r="352" ht="15.75" customHeight="1">
      <c r="E352" s="286"/>
    </row>
    <row r="353" ht="15.75" customHeight="1">
      <c r="E353" s="286"/>
    </row>
    <row r="354" ht="15.75" customHeight="1">
      <c r="E354" s="286"/>
    </row>
    <row r="355" ht="15.75" customHeight="1">
      <c r="E355" s="286"/>
    </row>
    <row r="356" ht="15.75" customHeight="1">
      <c r="E356" s="286"/>
    </row>
    <row r="357" ht="15.75" customHeight="1">
      <c r="E357" s="286"/>
    </row>
    <row r="358" ht="15.75" customHeight="1">
      <c r="E358" s="286"/>
    </row>
    <row r="359" ht="15.75" customHeight="1">
      <c r="E359" s="286"/>
    </row>
    <row r="360" ht="15.75" customHeight="1">
      <c r="E360" s="286"/>
    </row>
    <row r="361" ht="15.75" customHeight="1">
      <c r="E361" s="286"/>
    </row>
    <row r="362" ht="15.75" customHeight="1">
      <c r="E362" s="286"/>
    </row>
    <row r="363" ht="15.75" customHeight="1">
      <c r="E363" s="286"/>
    </row>
    <row r="364" ht="15.75" customHeight="1">
      <c r="E364" s="286"/>
    </row>
    <row r="365" ht="15.75" customHeight="1">
      <c r="E365" s="286"/>
    </row>
    <row r="366" ht="15.75" customHeight="1">
      <c r="E366" s="286"/>
    </row>
    <row r="367" ht="15.75" customHeight="1">
      <c r="E367" s="286"/>
    </row>
    <row r="368" ht="15.75" customHeight="1">
      <c r="E368" s="286"/>
    </row>
    <row r="369" ht="15.75" customHeight="1">
      <c r="E369" s="286"/>
    </row>
    <row r="370" ht="15.75" customHeight="1">
      <c r="E370" s="286"/>
    </row>
    <row r="371" ht="15.75" customHeight="1">
      <c r="E371" s="286"/>
    </row>
    <row r="372" ht="15.75" customHeight="1">
      <c r="E372" s="286"/>
    </row>
    <row r="373" ht="15.75" customHeight="1">
      <c r="E373" s="286"/>
    </row>
    <row r="374" ht="15.75" customHeight="1">
      <c r="E374" s="286"/>
    </row>
    <row r="375" ht="15.75" customHeight="1">
      <c r="E375" s="286"/>
    </row>
    <row r="376" ht="15.75" customHeight="1">
      <c r="E376" s="286"/>
    </row>
    <row r="377" ht="15.75" customHeight="1">
      <c r="E377" s="286"/>
    </row>
    <row r="378" ht="15.75" customHeight="1">
      <c r="E378" s="286"/>
    </row>
    <row r="379" ht="15.75" customHeight="1">
      <c r="E379" s="286"/>
    </row>
    <row r="380" ht="15.75" customHeight="1">
      <c r="E380" s="286"/>
    </row>
    <row r="381" ht="15.75" customHeight="1">
      <c r="E381" s="286"/>
    </row>
    <row r="382" ht="15.75" customHeight="1">
      <c r="E382" s="286"/>
    </row>
    <row r="383" ht="15.75" customHeight="1">
      <c r="E383" s="286"/>
    </row>
    <row r="384" ht="15.75" customHeight="1">
      <c r="E384" s="286"/>
    </row>
    <row r="385" ht="15.75" customHeight="1">
      <c r="E385" s="286"/>
    </row>
    <row r="386" ht="15.75" customHeight="1">
      <c r="E386" s="286"/>
    </row>
    <row r="387" ht="15.75" customHeight="1">
      <c r="E387" s="286"/>
    </row>
    <row r="388" ht="15.75" customHeight="1">
      <c r="E388" s="286"/>
    </row>
    <row r="389" ht="15.75" customHeight="1">
      <c r="E389" s="286"/>
    </row>
    <row r="390" ht="15.75" customHeight="1">
      <c r="E390" s="286"/>
    </row>
    <row r="391" ht="15.75" customHeight="1">
      <c r="E391" s="286"/>
    </row>
    <row r="392" ht="15.75" customHeight="1">
      <c r="E392" s="286"/>
    </row>
    <row r="393" ht="15.75" customHeight="1">
      <c r="E393" s="286"/>
    </row>
    <row r="394" ht="15.75" customHeight="1">
      <c r="E394" s="286"/>
    </row>
    <row r="395" ht="15.75" customHeight="1">
      <c r="E395" s="286"/>
    </row>
    <row r="396" ht="15.75" customHeight="1">
      <c r="E396" s="286"/>
    </row>
    <row r="397" ht="15.75" customHeight="1">
      <c r="E397" s="286"/>
    </row>
    <row r="398" ht="15.75" customHeight="1">
      <c r="E398" s="286"/>
    </row>
    <row r="399" ht="15.75" customHeight="1">
      <c r="E399" s="286"/>
    </row>
    <row r="400" ht="15.75" customHeight="1">
      <c r="E400" s="286"/>
    </row>
    <row r="401" ht="15.75" customHeight="1">
      <c r="E401" s="286"/>
    </row>
    <row r="402" ht="15.75" customHeight="1">
      <c r="E402" s="286"/>
    </row>
    <row r="403" ht="15.75" customHeight="1">
      <c r="E403" s="286"/>
    </row>
    <row r="404" ht="15.75" customHeight="1">
      <c r="E404" s="286"/>
    </row>
    <row r="405" ht="15.75" customHeight="1">
      <c r="E405" s="286"/>
    </row>
    <row r="406" ht="15.75" customHeight="1">
      <c r="E406" s="286"/>
    </row>
    <row r="407" ht="15.75" customHeight="1">
      <c r="E407" s="286"/>
    </row>
    <row r="408" ht="15.75" customHeight="1">
      <c r="E408" s="286"/>
    </row>
    <row r="409" ht="15.75" customHeight="1">
      <c r="E409" s="286"/>
    </row>
    <row r="410" ht="15.75" customHeight="1">
      <c r="E410" s="286"/>
    </row>
    <row r="411" ht="15.75" customHeight="1">
      <c r="E411" s="286"/>
    </row>
    <row r="412" ht="15.75" customHeight="1">
      <c r="E412" s="286"/>
    </row>
    <row r="413" ht="15.75" customHeight="1">
      <c r="E413" s="286"/>
    </row>
    <row r="414" ht="15.75" customHeight="1">
      <c r="E414" s="286"/>
    </row>
    <row r="415" ht="15.75" customHeight="1">
      <c r="E415" s="286"/>
    </row>
    <row r="416" ht="15.75" customHeight="1">
      <c r="E416" s="286"/>
    </row>
    <row r="417" ht="15.75" customHeight="1">
      <c r="E417" s="286"/>
    </row>
    <row r="418" ht="15.75" customHeight="1">
      <c r="E418" s="286"/>
    </row>
    <row r="419" ht="15.75" customHeight="1">
      <c r="E419" s="286"/>
    </row>
    <row r="420" ht="15.75" customHeight="1">
      <c r="E420" s="286"/>
    </row>
    <row r="421" ht="15.75" customHeight="1">
      <c r="E421" s="286"/>
    </row>
    <row r="422" ht="15.75" customHeight="1">
      <c r="E422" s="286"/>
    </row>
    <row r="423" ht="15.75" customHeight="1">
      <c r="E423" s="286"/>
    </row>
    <row r="424" ht="15.75" customHeight="1">
      <c r="E424" s="286"/>
    </row>
    <row r="425" ht="15.75" customHeight="1">
      <c r="E425" s="286"/>
    </row>
    <row r="426" ht="15.75" customHeight="1">
      <c r="E426" s="286"/>
    </row>
    <row r="427" ht="15.75" customHeight="1">
      <c r="E427" s="286"/>
    </row>
    <row r="428" ht="15.75" customHeight="1">
      <c r="E428" s="286"/>
    </row>
    <row r="429" ht="15.75" customHeight="1">
      <c r="E429" s="286"/>
    </row>
    <row r="430" ht="15.75" customHeight="1">
      <c r="E430" s="286"/>
    </row>
    <row r="431" ht="15.75" customHeight="1">
      <c r="E431" s="286"/>
    </row>
    <row r="432" ht="15.75" customHeight="1">
      <c r="E432" s="286"/>
    </row>
    <row r="433" ht="15.75" customHeight="1">
      <c r="E433" s="286"/>
    </row>
    <row r="434" ht="15.75" customHeight="1">
      <c r="E434" s="286"/>
    </row>
    <row r="435" ht="15.75" customHeight="1">
      <c r="E435" s="286"/>
    </row>
    <row r="436" ht="15.75" customHeight="1">
      <c r="E436" s="286"/>
    </row>
    <row r="437" ht="15.75" customHeight="1">
      <c r="E437" s="286"/>
    </row>
    <row r="438" ht="15.75" customHeight="1">
      <c r="E438" s="286"/>
    </row>
    <row r="439" ht="15.75" customHeight="1">
      <c r="E439" s="286"/>
    </row>
    <row r="440" ht="15.75" customHeight="1">
      <c r="E440" s="286"/>
    </row>
    <row r="441" ht="15.75" customHeight="1">
      <c r="E441" s="286"/>
    </row>
    <row r="442" ht="15.75" customHeight="1">
      <c r="E442" s="286"/>
    </row>
    <row r="443" ht="15.75" customHeight="1">
      <c r="E443" s="286"/>
    </row>
    <row r="444" ht="15.75" customHeight="1">
      <c r="E444" s="286"/>
    </row>
    <row r="445" ht="15.75" customHeight="1">
      <c r="E445" s="286"/>
    </row>
    <row r="446" ht="15.75" customHeight="1">
      <c r="E446" s="286"/>
    </row>
    <row r="447" ht="15.75" customHeight="1">
      <c r="E447" s="286"/>
    </row>
    <row r="448" ht="15.75" customHeight="1">
      <c r="E448" s="286"/>
    </row>
    <row r="449" ht="15.75" customHeight="1">
      <c r="E449" s="286"/>
    </row>
    <row r="450" ht="15.75" customHeight="1">
      <c r="E450" s="286"/>
    </row>
    <row r="451" ht="15.75" customHeight="1">
      <c r="E451" s="286"/>
    </row>
    <row r="452" ht="15.75" customHeight="1">
      <c r="E452" s="286"/>
    </row>
    <row r="453" ht="15.75" customHeight="1">
      <c r="E453" s="286"/>
    </row>
    <row r="454" ht="15.75" customHeight="1">
      <c r="E454" s="286"/>
    </row>
    <row r="455" ht="15.75" customHeight="1">
      <c r="E455" s="286"/>
    </row>
    <row r="456" ht="15.75" customHeight="1">
      <c r="E456" s="286"/>
    </row>
    <row r="457" ht="15.75" customHeight="1">
      <c r="E457" s="286"/>
    </row>
    <row r="458" ht="15.75" customHeight="1">
      <c r="E458" s="286"/>
    </row>
    <row r="459" ht="15.75" customHeight="1">
      <c r="E459" s="286"/>
    </row>
    <row r="460" ht="15.75" customHeight="1">
      <c r="E460" s="286"/>
    </row>
    <row r="461" ht="15.75" customHeight="1">
      <c r="E461" s="286"/>
    </row>
    <row r="462" ht="15.75" customHeight="1">
      <c r="E462" s="286"/>
    </row>
    <row r="463" ht="15.75" customHeight="1">
      <c r="E463" s="286"/>
    </row>
    <row r="464" ht="15.75" customHeight="1">
      <c r="E464" s="286"/>
    </row>
    <row r="465" ht="15.75" customHeight="1">
      <c r="E465" s="286"/>
    </row>
    <row r="466" ht="15.75" customHeight="1">
      <c r="E466" s="286"/>
    </row>
    <row r="467" ht="15.75" customHeight="1">
      <c r="E467" s="286"/>
    </row>
    <row r="468" ht="15.75" customHeight="1">
      <c r="E468" s="286"/>
    </row>
    <row r="469" ht="15.75" customHeight="1">
      <c r="E469" s="286"/>
    </row>
    <row r="470" ht="15.75" customHeight="1">
      <c r="E470" s="286"/>
    </row>
    <row r="471" ht="15.75" customHeight="1">
      <c r="E471" s="286"/>
    </row>
    <row r="472" ht="15.75" customHeight="1">
      <c r="E472" s="286"/>
    </row>
    <row r="473" ht="15.75" customHeight="1">
      <c r="E473" s="286"/>
    </row>
    <row r="474" ht="15.75" customHeight="1">
      <c r="E474" s="286"/>
    </row>
    <row r="475" ht="15.75" customHeight="1">
      <c r="E475" s="286"/>
    </row>
    <row r="476" ht="15.75" customHeight="1">
      <c r="E476" s="286"/>
    </row>
    <row r="477" ht="15.75" customHeight="1">
      <c r="E477" s="286"/>
    </row>
    <row r="478" ht="15.75" customHeight="1">
      <c r="E478" s="286"/>
    </row>
    <row r="479" ht="15.75" customHeight="1">
      <c r="E479" s="286"/>
    </row>
    <row r="480" ht="15.75" customHeight="1">
      <c r="E480" s="286"/>
    </row>
    <row r="481" ht="15.75" customHeight="1">
      <c r="E481" s="286"/>
    </row>
    <row r="482" ht="15.75" customHeight="1">
      <c r="E482" s="286"/>
    </row>
    <row r="483" ht="15.75" customHeight="1">
      <c r="E483" s="286"/>
    </row>
    <row r="484" ht="15.75" customHeight="1">
      <c r="E484" s="286"/>
    </row>
    <row r="485" ht="15.75" customHeight="1">
      <c r="E485" s="286"/>
    </row>
    <row r="486" ht="15.75" customHeight="1">
      <c r="E486" s="286"/>
    </row>
    <row r="487" ht="15.75" customHeight="1">
      <c r="E487" s="286"/>
    </row>
    <row r="488" ht="15.75" customHeight="1">
      <c r="E488" s="286"/>
    </row>
    <row r="489" ht="15.75" customHeight="1">
      <c r="E489" s="286"/>
    </row>
    <row r="490" ht="15.75" customHeight="1">
      <c r="E490" s="286"/>
    </row>
    <row r="491" ht="15.75" customHeight="1">
      <c r="E491" s="286"/>
    </row>
    <row r="492" ht="15.75" customHeight="1">
      <c r="E492" s="286"/>
    </row>
    <row r="493" ht="15.75" customHeight="1">
      <c r="E493" s="286"/>
    </row>
    <row r="494" ht="15.75" customHeight="1">
      <c r="E494" s="286"/>
    </row>
    <row r="495" ht="15.75" customHeight="1">
      <c r="E495" s="286"/>
    </row>
    <row r="496" ht="15.75" customHeight="1">
      <c r="E496" s="286"/>
    </row>
    <row r="497" ht="15.75" customHeight="1">
      <c r="E497" s="286"/>
    </row>
    <row r="498" ht="15.75" customHeight="1">
      <c r="E498" s="286"/>
    </row>
    <row r="499" ht="15.75" customHeight="1">
      <c r="E499" s="286"/>
    </row>
    <row r="500" ht="15.75" customHeight="1">
      <c r="E500" s="286"/>
    </row>
    <row r="501" ht="15.75" customHeight="1">
      <c r="E501" s="286"/>
    </row>
    <row r="502" ht="15.75" customHeight="1">
      <c r="E502" s="286"/>
    </row>
    <row r="503" ht="15.75" customHeight="1">
      <c r="E503" s="286"/>
    </row>
    <row r="504" ht="15.75" customHeight="1">
      <c r="E504" s="286"/>
    </row>
    <row r="505" ht="15.75" customHeight="1">
      <c r="E505" s="286"/>
    </row>
    <row r="506" ht="15.75" customHeight="1">
      <c r="E506" s="286"/>
    </row>
    <row r="507" ht="15.75" customHeight="1">
      <c r="E507" s="286"/>
    </row>
    <row r="508" ht="15.75" customHeight="1">
      <c r="E508" s="286"/>
    </row>
    <row r="509" ht="15.75" customHeight="1">
      <c r="E509" s="286"/>
    </row>
    <row r="510" ht="15.75" customHeight="1">
      <c r="E510" s="286"/>
    </row>
    <row r="511" ht="15.75" customHeight="1">
      <c r="E511" s="286"/>
    </row>
    <row r="512" ht="15.75" customHeight="1">
      <c r="E512" s="286"/>
    </row>
    <row r="513" ht="15.75" customHeight="1">
      <c r="E513" s="286"/>
    </row>
    <row r="514" ht="15.75" customHeight="1">
      <c r="E514" s="286"/>
    </row>
    <row r="515" ht="15.75" customHeight="1">
      <c r="E515" s="286"/>
    </row>
    <row r="516" ht="15.75" customHeight="1">
      <c r="E516" s="286"/>
    </row>
    <row r="517" ht="15.75" customHeight="1">
      <c r="E517" s="286"/>
    </row>
    <row r="518" ht="15.75" customHeight="1">
      <c r="E518" s="286"/>
    </row>
    <row r="519" ht="15.75" customHeight="1">
      <c r="E519" s="286"/>
    </row>
    <row r="520" ht="15.75" customHeight="1">
      <c r="E520" s="286"/>
    </row>
    <row r="521" ht="15.75" customHeight="1">
      <c r="E521" s="286"/>
    </row>
    <row r="522" ht="15.75" customHeight="1">
      <c r="E522" s="286"/>
    </row>
    <row r="523" ht="15.75" customHeight="1">
      <c r="E523" s="286"/>
    </row>
    <row r="524" ht="15.75" customHeight="1">
      <c r="E524" s="286"/>
    </row>
    <row r="525" ht="15.75" customHeight="1">
      <c r="E525" s="286"/>
    </row>
    <row r="526" ht="15.75" customHeight="1">
      <c r="E526" s="286"/>
    </row>
    <row r="527" ht="15.75" customHeight="1">
      <c r="E527" s="286"/>
    </row>
    <row r="528" ht="15.75" customHeight="1">
      <c r="E528" s="286"/>
    </row>
    <row r="529" ht="15.75" customHeight="1">
      <c r="E529" s="286"/>
    </row>
    <row r="530" ht="15.75" customHeight="1">
      <c r="E530" s="286"/>
    </row>
    <row r="531" ht="15.75" customHeight="1">
      <c r="E531" s="286"/>
    </row>
    <row r="532" ht="15.75" customHeight="1">
      <c r="E532" s="286"/>
    </row>
    <row r="533" ht="15.75" customHeight="1">
      <c r="E533" s="286"/>
    </row>
    <row r="534" ht="15.75" customHeight="1">
      <c r="E534" s="286"/>
    </row>
    <row r="535" ht="15.75" customHeight="1">
      <c r="E535" s="286"/>
    </row>
    <row r="536" ht="15.75" customHeight="1">
      <c r="E536" s="286"/>
    </row>
    <row r="537" ht="15.75" customHeight="1">
      <c r="E537" s="286"/>
    </row>
    <row r="538" ht="15.75" customHeight="1">
      <c r="E538" s="286"/>
    </row>
    <row r="539" ht="15.75" customHeight="1">
      <c r="E539" s="286"/>
    </row>
    <row r="540" ht="15.75" customHeight="1">
      <c r="E540" s="286"/>
    </row>
    <row r="541" ht="15.75" customHeight="1">
      <c r="E541" s="286"/>
    </row>
    <row r="542" ht="15.75" customHeight="1">
      <c r="E542" s="286"/>
    </row>
    <row r="543" ht="15.75" customHeight="1">
      <c r="E543" s="286"/>
    </row>
    <row r="544" ht="15.75" customHeight="1">
      <c r="E544" s="286"/>
    </row>
    <row r="545" ht="15.75" customHeight="1">
      <c r="E545" s="286"/>
    </row>
    <row r="546" ht="15.75" customHeight="1">
      <c r="E546" s="286"/>
    </row>
    <row r="547" ht="15.75" customHeight="1">
      <c r="E547" s="286"/>
    </row>
    <row r="548" ht="15.75" customHeight="1">
      <c r="E548" s="286"/>
    </row>
    <row r="549" ht="15.75" customHeight="1">
      <c r="E549" s="286"/>
    </row>
    <row r="550" ht="15.75" customHeight="1">
      <c r="E550" s="286"/>
    </row>
    <row r="551" ht="15.75" customHeight="1">
      <c r="E551" s="286"/>
    </row>
    <row r="552" ht="15.75" customHeight="1">
      <c r="E552" s="286"/>
    </row>
    <row r="553" ht="15.75" customHeight="1">
      <c r="E553" s="286"/>
    </row>
    <row r="554" ht="15.75" customHeight="1">
      <c r="E554" s="286"/>
    </row>
    <row r="555" ht="15.75" customHeight="1">
      <c r="E555" s="286"/>
    </row>
    <row r="556" ht="15.75" customHeight="1">
      <c r="E556" s="286"/>
    </row>
    <row r="557" ht="15.75" customHeight="1">
      <c r="E557" s="286"/>
    </row>
    <row r="558" ht="15.75" customHeight="1">
      <c r="E558" s="286"/>
    </row>
    <row r="559" ht="15.75" customHeight="1">
      <c r="E559" s="286"/>
    </row>
    <row r="560" ht="15.75" customHeight="1">
      <c r="E560" s="286"/>
    </row>
    <row r="561" ht="15.75" customHeight="1">
      <c r="E561" s="286"/>
    </row>
    <row r="562" ht="15.75" customHeight="1">
      <c r="E562" s="286"/>
    </row>
    <row r="563" ht="15.75" customHeight="1">
      <c r="E563" s="286"/>
    </row>
    <row r="564" ht="15.75" customHeight="1">
      <c r="E564" s="286"/>
    </row>
    <row r="565" ht="15.75" customHeight="1">
      <c r="E565" s="286"/>
    </row>
    <row r="566" ht="15.75" customHeight="1">
      <c r="E566" s="286"/>
    </row>
    <row r="567" ht="15.75" customHeight="1">
      <c r="E567" s="286"/>
    </row>
    <row r="568" ht="15.75" customHeight="1">
      <c r="E568" s="286"/>
    </row>
    <row r="569" ht="15.75" customHeight="1">
      <c r="E569" s="286"/>
    </row>
    <row r="570" ht="15.75" customHeight="1">
      <c r="E570" s="286"/>
    </row>
    <row r="571" ht="15.75" customHeight="1">
      <c r="E571" s="286"/>
    </row>
    <row r="572" ht="15.75" customHeight="1">
      <c r="E572" s="286"/>
    </row>
    <row r="573" ht="15.75" customHeight="1">
      <c r="E573" s="286"/>
    </row>
    <row r="574" ht="15.75" customHeight="1">
      <c r="E574" s="286"/>
    </row>
    <row r="575" ht="15.75" customHeight="1">
      <c r="E575" s="286"/>
    </row>
    <row r="576" ht="15.75" customHeight="1">
      <c r="E576" s="286"/>
    </row>
    <row r="577" ht="15.75" customHeight="1">
      <c r="E577" s="286"/>
    </row>
    <row r="578" ht="15.75" customHeight="1">
      <c r="E578" s="286"/>
    </row>
    <row r="579" ht="15.75" customHeight="1">
      <c r="E579" s="286"/>
    </row>
    <row r="580" ht="15.75" customHeight="1">
      <c r="E580" s="286"/>
    </row>
    <row r="581" ht="15.75" customHeight="1">
      <c r="E581" s="286"/>
    </row>
    <row r="582" ht="15.75" customHeight="1">
      <c r="E582" s="286"/>
    </row>
    <row r="583" ht="15.75" customHeight="1">
      <c r="E583" s="286"/>
    </row>
    <row r="584" ht="15.75" customHeight="1">
      <c r="E584" s="286"/>
    </row>
    <row r="585" ht="15.75" customHeight="1">
      <c r="E585" s="286"/>
    </row>
    <row r="586" ht="15.75" customHeight="1">
      <c r="E586" s="286"/>
    </row>
    <row r="587" ht="15.75" customHeight="1">
      <c r="E587" s="286"/>
    </row>
    <row r="588" ht="15.75" customHeight="1">
      <c r="E588" s="286"/>
    </row>
    <row r="589" ht="15.75" customHeight="1">
      <c r="E589" s="286"/>
    </row>
    <row r="590" ht="15.75" customHeight="1">
      <c r="E590" s="286"/>
    </row>
    <row r="591" ht="15.75" customHeight="1">
      <c r="E591" s="286"/>
    </row>
    <row r="592" ht="15.75" customHeight="1">
      <c r="E592" s="286"/>
    </row>
    <row r="593" ht="15.75" customHeight="1">
      <c r="E593" s="286"/>
    </row>
    <row r="594" ht="15.75" customHeight="1">
      <c r="E594" s="286"/>
    </row>
    <row r="595" ht="15.75" customHeight="1">
      <c r="E595" s="286"/>
    </row>
    <row r="596" ht="15.75" customHeight="1">
      <c r="E596" s="286"/>
    </row>
    <row r="597" ht="15.75" customHeight="1">
      <c r="E597" s="286"/>
    </row>
    <row r="598" ht="15.75" customHeight="1">
      <c r="E598" s="286"/>
    </row>
    <row r="599" ht="15.75" customHeight="1">
      <c r="E599" s="286"/>
    </row>
    <row r="600" ht="15.75" customHeight="1">
      <c r="E600" s="286"/>
    </row>
    <row r="601" ht="15.75" customHeight="1">
      <c r="E601" s="286"/>
    </row>
    <row r="602" ht="15.75" customHeight="1">
      <c r="E602" s="286"/>
    </row>
    <row r="603" ht="15.75" customHeight="1">
      <c r="E603" s="286"/>
    </row>
    <row r="604" ht="15.75" customHeight="1">
      <c r="E604" s="286"/>
    </row>
    <row r="605" ht="15.75" customHeight="1">
      <c r="E605" s="286"/>
    </row>
    <row r="606" ht="15.75" customHeight="1">
      <c r="E606" s="286"/>
    </row>
    <row r="607" ht="15.75" customHeight="1">
      <c r="E607" s="286"/>
    </row>
    <row r="608" ht="15.75" customHeight="1">
      <c r="E608" s="286"/>
    </row>
    <row r="609" ht="15.75" customHeight="1">
      <c r="E609" s="286"/>
    </row>
    <row r="610" ht="15.75" customHeight="1">
      <c r="E610" s="286"/>
    </row>
    <row r="611" ht="15.75" customHeight="1">
      <c r="E611" s="286"/>
    </row>
    <row r="612" ht="15.75" customHeight="1">
      <c r="E612" s="286"/>
    </row>
    <row r="613" ht="15.75" customHeight="1">
      <c r="E613" s="286"/>
    </row>
    <row r="614" ht="15.75" customHeight="1">
      <c r="E614" s="286"/>
    </row>
    <row r="615" ht="15.75" customHeight="1">
      <c r="E615" s="286"/>
    </row>
    <row r="616" ht="15.75" customHeight="1">
      <c r="E616" s="286"/>
    </row>
    <row r="617" ht="15.75" customHeight="1">
      <c r="E617" s="286"/>
    </row>
    <row r="618" ht="15.75" customHeight="1">
      <c r="E618" s="286"/>
    </row>
    <row r="619" ht="15.75" customHeight="1">
      <c r="E619" s="286"/>
    </row>
    <row r="620" ht="15.75" customHeight="1">
      <c r="E620" s="286"/>
    </row>
    <row r="621" ht="15.75" customHeight="1">
      <c r="E621" s="286"/>
    </row>
    <row r="622" ht="15.75" customHeight="1">
      <c r="E622" s="286"/>
    </row>
    <row r="623" ht="15.75" customHeight="1">
      <c r="E623" s="286"/>
    </row>
    <row r="624" ht="15.75" customHeight="1">
      <c r="E624" s="286"/>
    </row>
    <row r="625" ht="15.75" customHeight="1">
      <c r="E625" s="286"/>
    </row>
    <row r="626" ht="15.75" customHeight="1">
      <c r="E626" s="286"/>
    </row>
    <row r="627" ht="15.75" customHeight="1">
      <c r="E627" s="286"/>
    </row>
    <row r="628" ht="15.75" customHeight="1">
      <c r="E628" s="286"/>
    </row>
    <row r="629" ht="15.75" customHeight="1">
      <c r="E629" s="286"/>
    </row>
    <row r="630" ht="15.75" customHeight="1">
      <c r="E630" s="286"/>
    </row>
    <row r="631" ht="15.75" customHeight="1">
      <c r="E631" s="286"/>
    </row>
    <row r="632" ht="15.75" customHeight="1">
      <c r="E632" s="286"/>
    </row>
    <row r="633" ht="15.75" customHeight="1">
      <c r="E633" s="286"/>
    </row>
    <row r="634" ht="15.75" customHeight="1">
      <c r="E634" s="286"/>
    </row>
    <row r="635" ht="15.75" customHeight="1">
      <c r="E635" s="286"/>
    </row>
    <row r="636" ht="15.75" customHeight="1">
      <c r="E636" s="286"/>
    </row>
    <row r="637" ht="15.75" customHeight="1">
      <c r="E637" s="286"/>
    </row>
    <row r="638" ht="15.75" customHeight="1">
      <c r="E638" s="286"/>
    </row>
    <row r="639" ht="15.75" customHeight="1">
      <c r="E639" s="286"/>
    </row>
    <row r="640" ht="15.75" customHeight="1">
      <c r="E640" s="286"/>
    </row>
    <row r="641" ht="15.75" customHeight="1">
      <c r="E641" s="286"/>
    </row>
    <row r="642" ht="15.75" customHeight="1">
      <c r="E642" s="286"/>
    </row>
    <row r="643" ht="15.75" customHeight="1">
      <c r="E643" s="286"/>
    </row>
    <row r="644" ht="15.75" customHeight="1">
      <c r="E644" s="286"/>
    </row>
    <row r="645" ht="15.75" customHeight="1">
      <c r="E645" s="286"/>
    </row>
    <row r="646" ht="15.75" customHeight="1">
      <c r="E646" s="286"/>
    </row>
    <row r="647" ht="15.75" customHeight="1">
      <c r="E647" s="286"/>
    </row>
    <row r="648" ht="15.75" customHeight="1">
      <c r="E648" s="286"/>
    </row>
    <row r="649" ht="15.75" customHeight="1">
      <c r="E649" s="286"/>
    </row>
    <row r="650" ht="15.75" customHeight="1">
      <c r="E650" s="286"/>
    </row>
    <row r="651" ht="15.75" customHeight="1">
      <c r="E651" s="286"/>
    </row>
    <row r="652" ht="15.75" customHeight="1">
      <c r="E652" s="286"/>
    </row>
    <row r="653" ht="15.75" customHeight="1">
      <c r="E653" s="286"/>
    </row>
    <row r="654" ht="15.75" customHeight="1">
      <c r="E654" s="286"/>
    </row>
    <row r="655" ht="15.75" customHeight="1">
      <c r="E655" s="286"/>
    </row>
    <row r="656" ht="15.75" customHeight="1">
      <c r="E656" s="286"/>
    </row>
    <row r="657" ht="15.75" customHeight="1">
      <c r="E657" s="286"/>
    </row>
    <row r="658" ht="15.75" customHeight="1">
      <c r="E658" s="286"/>
    </row>
    <row r="659" ht="15.75" customHeight="1">
      <c r="E659" s="286"/>
    </row>
    <row r="660" ht="15.75" customHeight="1">
      <c r="E660" s="286"/>
    </row>
    <row r="661" ht="15.75" customHeight="1">
      <c r="E661" s="286"/>
    </row>
    <row r="662" ht="15.75" customHeight="1">
      <c r="E662" s="286"/>
    </row>
    <row r="663" ht="15.75" customHeight="1">
      <c r="E663" s="286"/>
    </row>
    <row r="664" ht="15.75" customHeight="1">
      <c r="E664" s="286"/>
    </row>
    <row r="665" ht="15.75" customHeight="1">
      <c r="E665" s="286"/>
    </row>
    <row r="666" ht="15.75" customHeight="1">
      <c r="E666" s="286"/>
    </row>
    <row r="667" ht="15.75" customHeight="1">
      <c r="E667" s="286"/>
    </row>
    <row r="668" ht="15.75" customHeight="1">
      <c r="E668" s="286"/>
    </row>
    <row r="669" ht="15.75" customHeight="1">
      <c r="E669" s="286"/>
    </row>
    <row r="670" ht="15.75" customHeight="1">
      <c r="E670" s="286"/>
    </row>
    <row r="671" ht="15.75" customHeight="1">
      <c r="E671" s="286"/>
    </row>
    <row r="672" ht="15.75" customHeight="1">
      <c r="E672" s="286"/>
    </row>
    <row r="673" ht="15.75" customHeight="1">
      <c r="E673" s="286"/>
    </row>
    <row r="674" ht="15.75" customHeight="1">
      <c r="E674" s="286"/>
    </row>
    <row r="675" ht="15.75" customHeight="1">
      <c r="E675" s="286"/>
    </row>
    <row r="676" ht="15.75" customHeight="1">
      <c r="E676" s="286"/>
    </row>
    <row r="677" ht="15.75" customHeight="1">
      <c r="E677" s="286"/>
    </row>
    <row r="678" ht="15.75" customHeight="1">
      <c r="E678" s="286"/>
    </row>
    <row r="679" ht="15.75" customHeight="1">
      <c r="E679" s="286"/>
    </row>
    <row r="680" ht="15.75" customHeight="1">
      <c r="E680" s="286"/>
    </row>
    <row r="681" ht="15.75" customHeight="1">
      <c r="E681" s="286"/>
    </row>
    <row r="682" ht="15.75" customHeight="1">
      <c r="E682" s="286"/>
    </row>
    <row r="683" ht="15.75" customHeight="1">
      <c r="E683" s="286"/>
    </row>
    <row r="684" ht="15.75" customHeight="1">
      <c r="E684" s="286"/>
    </row>
    <row r="685" ht="15.75" customHeight="1">
      <c r="E685" s="286"/>
    </row>
    <row r="686" ht="15.75" customHeight="1">
      <c r="E686" s="286"/>
    </row>
    <row r="687" ht="15.75" customHeight="1">
      <c r="E687" s="286"/>
    </row>
    <row r="688" ht="15.75" customHeight="1">
      <c r="E688" s="286"/>
    </row>
    <row r="689" ht="15.75" customHeight="1">
      <c r="E689" s="286"/>
    </row>
    <row r="690" ht="15.75" customHeight="1">
      <c r="E690" s="286"/>
    </row>
    <row r="691" ht="15.75" customHeight="1">
      <c r="E691" s="286"/>
    </row>
    <row r="692" ht="15.75" customHeight="1">
      <c r="E692" s="286"/>
    </row>
    <row r="693" ht="15.75" customHeight="1">
      <c r="E693" s="286"/>
    </row>
    <row r="694" ht="15.75" customHeight="1">
      <c r="E694" s="286"/>
    </row>
    <row r="695" ht="15.75" customHeight="1">
      <c r="E695" s="286"/>
    </row>
    <row r="696" ht="15.75" customHeight="1">
      <c r="E696" s="286"/>
    </row>
    <row r="697" ht="15.75" customHeight="1">
      <c r="E697" s="286"/>
    </row>
    <row r="698" ht="15.75" customHeight="1">
      <c r="E698" s="286"/>
    </row>
    <row r="699" ht="15.75" customHeight="1">
      <c r="E699" s="286"/>
    </row>
    <row r="700" ht="15.75" customHeight="1">
      <c r="E700" s="286"/>
    </row>
    <row r="701" ht="15.75" customHeight="1">
      <c r="E701" s="286"/>
    </row>
    <row r="702" ht="15.75" customHeight="1">
      <c r="E702" s="286"/>
    </row>
    <row r="703" ht="15.75" customHeight="1">
      <c r="E703" s="286"/>
    </row>
    <row r="704" ht="15.75" customHeight="1">
      <c r="E704" s="286"/>
    </row>
    <row r="705" ht="15.75" customHeight="1">
      <c r="E705" s="286"/>
    </row>
    <row r="706" ht="15.75" customHeight="1">
      <c r="E706" s="286"/>
    </row>
    <row r="707" ht="15.75" customHeight="1">
      <c r="E707" s="286"/>
    </row>
    <row r="708" ht="15.75" customHeight="1">
      <c r="E708" s="286"/>
    </row>
    <row r="709" ht="15.75" customHeight="1">
      <c r="E709" s="286"/>
    </row>
    <row r="710" ht="15.75" customHeight="1">
      <c r="E710" s="286"/>
    </row>
    <row r="711" ht="15.75" customHeight="1">
      <c r="E711" s="286"/>
    </row>
    <row r="712" ht="15.75" customHeight="1">
      <c r="E712" s="286"/>
    </row>
    <row r="713" ht="15.75" customHeight="1">
      <c r="E713" s="286"/>
    </row>
    <row r="714" ht="15.75" customHeight="1">
      <c r="E714" s="286"/>
    </row>
    <row r="715" ht="15.75" customHeight="1">
      <c r="E715" s="286"/>
    </row>
    <row r="716" ht="15.75" customHeight="1">
      <c r="E716" s="286"/>
    </row>
    <row r="717" ht="15.75" customHeight="1">
      <c r="E717" s="286"/>
    </row>
    <row r="718" ht="15.75" customHeight="1">
      <c r="E718" s="286"/>
    </row>
    <row r="719" ht="15.75" customHeight="1">
      <c r="E719" s="286"/>
    </row>
    <row r="720" ht="15.75" customHeight="1">
      <c r="E720" s="286"/>
    </row>
    <row r="721" ht="15.75" customHeight="1">
      <c r="E721" s="286"/>
    </row>
    <row r="722" ht="15.75" customHeight="1">
      <c r="E722" s="286"/>
    </row>
    <row r="723" ht="15.75" customHeight="1">
      <c r="E723" s="286"/>
    </row>
    <row r="724" ht="15.75" customHeight="1">
      <c r="E724" s="286"/>
    </row>
    <row r="725" ht="15.75" customHeight="1">
      <c r="E725" s="286"/>
    </row>
    <row r="726" ht="15.75" customHeight="1">
      <c r="E726" s="286"/>
    </row>
    <row r="727" ht="15.75" customHeight="1">
      <c r="E727" s="286"/>
    </row>
    <row r="728" ht="15.75" customHeight="1">
      <c r="E728" s="286"/>
    </row>
    <row r="729" ht="15.75" customHeight="1">
      <c r="E729" s="286"/>
    </row>
    <row r="730" ht="15.75" customHeight="1">
      <c r="E730" s="286"/>
    </row>
    <row r="731" ht="15.75" customHeight="1">
      <c r="E731" s="286"/>
    </row>
    <row r="732" ht="15.75" customHeight="1">
      <c r="E732" s="286"/>
    </row>
    <row r="733" ht="15.75" customHeight="1">
      <c r="E733" s="286"/>
    </row>
    <row r="734" ht="15.75" customHeight="1">
      <c r="E734" s="286"/>
    </row>
    <row r="735" ht="15.75" customHeight="1">
      <c r="E735" s="286"/>
    </row>
    <row r="736" ht="15.75" customHeight="1">
      <c r="E736" s="286"/>
    </row>
    <row r="737" ht="15.75" customHeight="1">
      <c r="E737" s="286"/>
    </row>
    <row r="738" ht="15.75" customHeight="1">
      <c r="E738" s="286"/>
    </row>
    <row r="739" ht="15.75" customHeight="1">
      <c r="E739" s="286"/>
    </row>
    <row r="740" ht="15.75" customHeight="1">
      <c r="E740" s="286"/>
    </row>
    <row r="741" ht="15.75" customHeight="1">
      <c r="E741" s="286"/>
    </row>
    <row r="742" ht="15.75" customHeight="1">
      <c r="E742" s="286"/>
    </row>
    <row r="743" ht="15.75" customHeight="1">
      <c r="E743" s="286"/>
    </row>
    <row r="744" ht="15.75" customHeight="1">
      <c r="E744" s="286"/>
    </row>
    <row r="745" ht="15.75" customHeight="1">
      <c r="E745" s="286"/>
    </row>
    <row r="746" ht="15.75" customHeight="1">
      <c r="E746" s="286"/>
    </row>
    <row r="747" ht="15.75" customHeight="1">
      <c r="E747" s="286"/>
    </row>
    <row r="748" ht="15.75" customHeight="1">
      <c r="E748" s="286"/>
    </row>
    <row r="749" ht="15.75" customHeight="1">
      <c r="E749" s="286"/>
    </row>
    <row r="750" ht="15.75" customHeight="1">
      <c r="E750" s="286"/>
    </row>
    <row r="751" ht="15.75" customHeight="1">
      <c r="E751" s="286"/>
    </row>
    <row r="752" ht="15.75" customHeight="1">
      <c r="E752" s="286"/>
    </row>
    <row r="753" ht="15.75" customHeight="1">
      <c r="E753" s="286"/>
    </row>
    <row r="754" ht="15.75" customHeight="1">
      <c r="E754" s="286"/>
    </row>
    <row r="755" ht="15.75" customHeight="1">
      <c r="E755" s="286"/>
    </row>
    <row r="756" ht="15.75" customHeight="1">
      <c r="E756" s="286"/>
    </row>
    <row r="757" ht="15.75" customHeight="1">
      <c r="E757" s="286"/>
    </row>
    <row r="758" ht="15.75" customHeight="1">
      <c r="E758" s="286"/>
    </row>
    <row r="759" ht="15.75" customHeight="1">
      <c r="E759" s="286"/>
    </row>
    <row r="760" ht="15.75" customHeight="1">
      <c r="E760" s="286"/>
    </row>
    <row r="761" ht="15.75" customHeight="1">
      <c r="E761" s="286"/>
    </row>
    <row r="762" ht="15.75" customHeight="1">
      <c r="E762" s="286"/>
    </row>
    <row r="763" ht="15.75" customHeight="1">
      <c r="E763" s="286"/>
    </row>
    <row r="764" ht="15.75" customHeight="1">
      <c r="E764" s="286"/>
    </row>
    <row r="765" ht="15.75" customHeight="1">
      <c r="E765" s="286"/>
    </row>
    <row r="766" ht="15.75" customHeight="1">
      <c r="E766" s="286"/>
    </row>
    <row r="767" ht="15.75" customHeight="1">
      <c r="E767" s="286"/>
    </row>
    <row r="768" ht="15.75" customHeight="1">
      <c r="E768" s="286"/>
    </row>
    <row r="769" ht="15.75" customHeight="1">
      <c r="E769" s="286"/>
    </row>
    <row r="770" ht="15.75" customHeight="1">
      <c r="E770" s="286"/>
    </row>
    <row r="771" ht="15.75" customHeight="1">
      <c r="E771" s="286"/>
    </row>
    <row r="772" ht="15.75" customHeight="1">
      <c r="E772" s="286"/>
    </row>
    <row r="773" ht="15.75" customHeight="1">
      <c r="E773" s="286"/>
    </row>
    <row r="774" ht="15.75" customHeight="1">
      <c r="E774" s="286"/>
    </row>
    <row r="775" ht="15.75" customHeight="1">
      <c r="E775" s="286"/>
    </row>
    <row r="776" ht="15.75" customHeight="1">
      <c r="E776" s="286"/>
    </row>
    <row r="777" ht="15.75" customHeight="1">
      <c r="E777" s="286"/>
    </row>
    <row r="778" ht="15.75" customHeight="1">
      <c r="E778" s="286"/>
    </row>
    <row r="779" ht="15.75" customHeight="1">
      <c r="E779" s="286"/>
    </row>
    <row r="780" ht="15.75" customHeight="1">
      <c r="E780" s="286"/>
    </row>
    <row r="781" ht="15.75" customHeight="1">
      <c r="E781" s="286"/>
    </row>
    <row r="782" ht="15.75" customHeight="1">
      <c r="E782" s="286"/>
    </row>
    <row r="783" ht="15.75" customHeight="1">
      <c r="E783" s="286"/>
    </row>
    <row r="784" ht="15.75" customHeight="1">
      <c r="E784" s="286"/>
    </row>
    <row r="785" ht="15.75" customHeight="1">
      <c r="E785" s="286"/>
    </row>
    <row r="786" ht="15.75" customHeight="1">
      <c r="E786" s="286"/>
    </row>
    <row r="787" ht="15.75" customHeight="1">
      <c r="E787" s="286"/>
    </row>
    <row r="788" ht="15.75" customHeight="1">
      <c r="E788" s="286"/>
    </row>
    <row r="789" ht="15.75" customHeight="1">
      <c r="E789" s="286"/>
    </row>
    <row r="790" ht="15.75" customHeight="1">
      <c r="E790" s="286"/>
    </row>
    <row r="791" ht="15.75" customHeight="1">
      <c r="E791" s="286"/>
    </row>
    <row r="792" ht="15.75" customHeight="1">
      <c r="E792" s="286"/>
    </row>
    <row r="793" ht="15.75" customHeight="1">
      <c r="E793" s="286"/>
    </row>
    <row r="794" ht="15.75" customHeight="1">
      <c r="E794" s="286"/>
    </row>
    <row r="795" ht="15.75" customHeight="1">
      <c r="E795" s="286"/>
    </row>
    <row r="796" ht="15.75" customHeight="1">
      <c r="E796" s="286"/>
    </row>
    <row r="797" ht="15.75" customHeight="1">
      <c r="E797" s="286"/>
    </row>
    <row r="798" ht="15.75" customHeight="1">
      <c r="E798" s="286"/>
    </row>
    <row r="799" ht="15.75" customHeight="1">
      <c r="E799" s="286"/>
    </row>
    <row r="800" ht="15.75" customHeight="1">
      <c r="E800" s="286"/>
    </row>
    <row r="801" ht="15.75" customHeight="1">
      <c r="E801" s="286"/>
    </row>
    <row r="802" ht="15.75" customHeight="1">
      <c r="E802" s="286"/>
    </row>
    <row r="803" ht="15.75" customHeight="1">
      <c r="E803" s="286"/>
    </row>
    <row r="804" ht="15.75" customHeight="1">
      <c r="E804" s="286"/>
    </row>
    <row r="805" ht="15.75" customHeight="1">
      <c r="E805" s="286"/>
    </row>
    <row r="806" ht="15.75" customHeight="1">
      <c r="E806" s="286"/>
    </row>
    <row r="807" ht="15.75" customHeight="1">
      <c r="E807" s="286"/>
    </row>
    <row r="808" ht="15.75" customHeight="1">
      <c r="E808" s="286"/>
    </row>
    <row r="809" ht="15.75" customHeight="1">
      <c r="E809" s="286"/>
    </row>
    <row r="810" ht="15.75" customHeight="1">
      <c r="E810" s="286"/>
    </row>
    <row r="811" ht="15.75" customHeight="1">
      <c r="E811" s="286"/>
    </row>
    <row r="812" ht="15.75" customHeight="1">
      <c r="E812" s="286"/>
    </row>
    <row r="813" ht="15.75" customHeight="1">
      <c r="E813" s="286"/>
    </row>
    <row r="814" ht="15.75" customHeight="1">
      <c r="E814" s="286"/>
    </row>
    <row r="815" ht="15.75" customHeight="1">
      <c r="E815" s="286"/>
    </row>
    <row r="816" ht="15.75" customHeight="1">
      <c r="E816" s="286"/>
    </row>
    <row r="817" ht="15.75" customHeight="1">
      <c r="E817" s="286"/>
    </row>
    <row r="818" ht="15.75" customHeight="1">
      <c r="E818" s="286"/>
    </row>
    <row r="819" ht="15.75" customHeight="1">
      <c r="E819" s="286"/>
    </row>
    <row r="820" ht="15.75" customHeight="1">
      <c r="E820" s="286"/>
    </row>
    <row r="821" ht="15.75" customHeight="1">
      <c r="E821" s="286"/>
    </row>
    <row r="822" ht="15.75" customHeight="1">
      <c r="E822" s="286"/>
    </row>
    <row r="823" ht="15.75" customHeight="1">
      <c r="E823" s="286"/>
    </row>
    <row r="824" ht="15.75" customHeight="1">
      <c r="E824" s="286"/>
    </row>
    <row r="825" ht="15.75" customHeight="1">
      <c r="E825" s="286"/>
    </row>
    <row r="826" ht="15.75" customHeight="1">
      <c r="E826" s="286"/>
    </row>
    <row r="827" ht="15.75" customHeight="1">
      <c r="E827" s="286"/>
    </row>
    <row r="828" ht="15.75" customHeight="1">
      <c r="E828" s="286"/>
    </row>
    <row r="829" ht="15.75" customHeight="1">
      <c r="E829" s="286"/>
    </row>
    <row r="830" ht="15.75" customHeight="1">
      <c r="E830" s="286"/>
    </row>
    <row r="831" ht="15.75" customHeight="1">
      <c r="E831" s="286"/>
    </row>
    <row r="832" ht="15.75" customHeight="1">
      <c r="E832" s="286"/>
    </row>
    <row r="833" ht="15.75" customHeight="1">
      <c r="E833" s="286"/>
    </row>
    <row r="834" ht="15.75" customHeight="1">
      <c r="E834" s="286"/>
    </row>
    <row r="835" ht="15.75" customHeight="1">
      <c r="E835" s="286"/>
    </row>
    <row r="836" ht="15.75" customHeight="1">
      <c r="E836" s="286"/>
    </row>
    <row r="837" ht="15.75" customHeight="1">
      <c r="E837" s="286"/>
    </row>
    <row r="838" ht="15.75" customHeight="1">
      <c r="E838" s="286"/>
    </row>
    <row r="839" ht="15.75" customHeight="1">
      <c r="E839" s="286"/>
    </row>
    <row r="840" ht="15.75" customHeight="1">
      <c r="E840" s="286"/>
    </row>
    <row r="841" ht="15.75" customHeight="1">
      <c r="E841" s="286"/>
    </row>
    <row r="842" ht="15.75" customHeight="1">
      <c r="E842" s="286"/>
    </row>
    <row r="843" ht="15.75" customHeight="1">
      <c r="E843" s="286"/>
    </row>
    <row r="844" ht="15.75" customHeight="1">
      <c r="E844" s="286"/>
    </row>
    <row r="845" ht="15.75" customHeight="1">
      <c r="E845" s="286"/>
    </row>
    <row r="846" ht="15.75" customHeight="1">
      <c r="E846" s="286"/>
    </row>
    <row r="847" ht="15.75" customHeight="1">
      <c r="E847" s="286"/>
    </row>
    <row r="848" ht="15.75" customHeight="1">
      <c r="E848" s="286"/>
    </row>
    <row r="849" ht="15.75" customHeight="1">
      <c r="E849" s="286"/>
    </row>
    <row r="850" ht="15.75" customHeight="1">
      <c r="E850" s="286"/>
    </row>
    <row r="851" ht="15.75" customHeight="1">
      <c r="E851" s="286"/>
    </row>
    <row r="852" ht="15.75" customHeight="1">
      <c r="E852" s="286"/>
    </row>
    <row r="853" ht="15.75" customHeight="1">
      <c r="E853" s="286"/>
    </row>
    <row r="854" ht="15.75" customHeight="1">
      <c r="E854" s="286"/>
    </row>
    <row r="855" ht="15.75" customHeight="1">
      <c r="E855" s="286"/>
    </row>
    <row r="856" ht="15.75" customHeight="1">
      <c r="E856" s="286"/>
    </row>
    <row r="857" ht="15.75" customHeight="1">
      <c r="E857" s="286"/>
    </row>
    <row r="858" ht="15.75" customHeight="1">
      <c r="E858" s="286"/>
    </row>
    <row r="859" ht="15.75" customHeight="1">
      <c r="E859" s="286"/>
    </row>
    <row r="860" ht="15.75" customHeight="1">
      <c r="E860" s="286"/>
    </row>
    <row r="861" ht="15.75" customHeight="1">
      <c r="E861" s="286"/>
    </row>
    <row r="862" ht="15.75" customHeight="1">
      <c r="E862" s="286"/>
    </row>
    <row r="863" ht="15.75" customHeight="1">
      <c r="E863" s="286"/>
    </row>
    <row r="864" ht="15.75" customHeight="1">
      <c r="E864" s="286"/>
    </row>
    <row r="865" ht="15.75" customHeight="1">
      <c r="E865" s="286"/>
    </row>
    <row r="866" ht="15.75" customHeight="1">
      <c r="E866" s="286"/>
    </row>
    <row r="867" ht="15.75" customHeight="1">
      <c r="E867" s="286"/>
    </row>
    <row r="868" ht="15.75" customHeight="1">
      <c r="E868" s="286"/>
    </row>
    <row r="869" ht="15.75" customHeight="1">
      <c r="E869" s="286"/>
    </row>
    <row r="870" ht="15.75" customHeight="1">
      <c r="E870" s="286"/>
    </row>
    <row r="871" ht="15.75" customHeight="1">
      <c r="E871" s="286"/>
    </row>
    <row r="872" ht="15.75" customHeight="1">
      <c r="E872" s="286"/>
    </row>
    <row r="873" ht="15.75" customHeight="1">
      <c r="E873" s="286"/>
    </row>
    <row r="874" ht="15.75" customHeight="1">
      <c r="E874" s="286"/>
    </row>
    <row r="875" ht="15.75" customHeight="1">
      <c r="E875" s="286"/>
    </row>
    <row r="876" ht="15.75" customHeight="1">
      <c r="E876" s="286"/>
    </row>
    <row r="877" ht="15.75" customHeight="1">
      <c r="E877" s="286"/>
    </row>
    <row r="878" ht="15.75" customHeight="1">
      <c r="E878" s="286"/>
    </row>
    <row r="879" ht="15.75" customHeight="1">
      <c r="E879" s="286"/>
    </row>
    <row r="880" ht="15.75" customHeight="1">
      <c r="E880" s="286"/>
    </row>
    <row r="881" ht="15.75" customHeight="1">
      <c r="E881" s="286"/>
    </row>
    <row r="882" ht="15.75" customHeight="1">
      <c r="E882" s="286"/>
    </row>
    <row r="883" ht="15.75" customHeight="1">
      <c r="E883" s="286"/>
    </row>
    <row r="884" ht="15.75" customHeight="1">
      <c r="E884" s="286"/>
    </row>
    <row r="885" ht="15.75" customHeight="1">
      <c r="E885" s="286"/>
    </row>
    <row r="886" ht="15.75" customHeight="1">
      <c r="E886" s="286"/>
    </row>
    <row r="887" ht="15.75" customHeight="1">
      <c r="E887" s="286"/>
    </row>
    <row r="888" ht="15.75" customHeight="1">
      <c r="E888" s="286"/>
    </row>
    <row r="889" ht="15.75" customHeight="1">
      <c r="E889" s="286"/>
    </row>
    <row r="890" ht="15.75" customHeight="1">
      <c r="E890" s="286"/>
    </row>
    <row r="891" ht="15.75" customHeight="1">
      <c r="E891" s="286"/>
    </row>
    <row r="892" ht="15.75" customHeight="1">
      <c r="E892" s="286"/>
    </row>
    <row r="893" ht="15.75" customHeight="1">
      <c r="E893" s="286"/>
    </row>
    <row r="894" ht="15.75" customHeight="1">
      <c r="E894" s="286"/>
    </row>
    <row r="895" ht="15.75" customHeight="1">
      <c r="E895" s="286"/>
    </row>
    <row r="896" ht="15.75" customHeight="1">
      <c r="E896" s="286"/>
    </row>
    <row r="897" ht="15.75" customHeight="1">
      <c r="E897" s="286"/>
    </row>
    <row r="898" ht="15.75" customHeight="1">
      <c r="E898" s="286"/>
    </row>
    <row r="899" ht="15.75" customHeight="1">
      <c r="E899" s="286"/>
    </row>
    <row r="900" ht="15.75" customHeight="1">
      <c r="E900" s="286"/>
    </row>
    <row r="901" ht="15.75" customHeight="1">
      <c r="E901" s="286"/>
    </row>
    <row r="902" ht="15.75" customHeight="1">
      <c r="E902" s="286"/>
    </row>
    <row r="903" ht="15.75" customHeight="1">
      <c r="E903" s="286"/>
    </row>
    <row r="904" ht="15.75" customHeight="1">
      <c r="E904" s="286"/>
    </row>
    <row r="905" ht="15.75" customHeight="1">
      <c r="E905" s="286"/>
    </row>
    <row r="906" ht="15.75" customHeight="1">
      <c r="E906" s="286"/>
    </row>
    <row r="907" ht="15.75" customHeight="1">
      <c r="E907" s="286"/>
    </row>
    <row r="908" ht="15.75" customHeight="1">
      <c r="E908" s="286"/>
    </row>
    <row r="909" ht="15.75" customHeight="1">
      <c r="E909" s="286"/>
    </row>
    <row r="910" ht="15.75" customHeight="1">
      <c r="E910" s="286"/>
    </row>
    <row r="911" ht="15.75" customHeight="1">
      <c r="E911" s="286"/>
    </row>
    <row r="912" ht="15.75" customHeight="1">
      <c r="E912" s="286"/>
    </row>
    <row r="913" ht="15.75" customHeight="1">
      <c r="E913" s="286"/>
    </row>
    <row r="914" ht="15.75" customHeight="1">
      <c r="E914" s="286"/>
    </row>
    <row r="915" ht="15.75" customHeight="1">
      <c r="E915" s="286"/>
    </row>
    <row r="916" ht="15.75" customHeight="1">
      <c r="E916" s="286"/>
    </row>
    <row r="917" ht="15.75" customHeight="1">
      <c r="E917" s="286"/>
    </row>
    <row r="918" ht="15.75" customHeight="1">
      <c r="E918" s="286"/>
    </row>
    <row r="919" ht="15.75" customHeight="1">
      <c r="E919" s="286"/>
    </row>
    <row r="920" ht="15.75" customHeight="1">
      <c r="E920" s="286"/>
    </row>
    <row r="921" ht="15.75" customHeight="1">
      <c r="E921" s="286"/>
    </row>
    <row r="922" ht="15.75" customHeight="1">
      <c r="E922" s="286"/>
    </row>
    <row r="923" ht="15.75" customHeight="1">
      <c r="E923" s="286"/>
    </row>
    <row r="924" ht="15.75" customHeight="1">
      <c r="E924" s="286"/>
    </row>
    <row r="925" ht="15.75" customHeight="1">
      <c r="E925" s="286"/>
    </row>
    <row r="926" ht="15.75" customHeight="1">
      <c r="E926" s="286"/>
    </row>
    <row r="927" ht="15.75" customHeight="1">
      <c r="E927" s="286"/>
    </row>
    <row r="928" ht="15.75" customHeight="1">
      <c r="E928" s="286"/>
    </row>
    <row r="929" ht="15.75" customHeight="1">
      <c r="E929" s="286"/>
    </row>
    <row r="930" ht="15.75" customHeight="1">
      <c r="E930" s="286"/>
    </row>
    <row r="931" ht="15.75" customHeight="1">
      <c r="E931" s="286"/>
    </row>
    <row r="932" ht="15.75" customHeight="1">
      <c r="E932" s="286"/>
    </row>
    <row r="933" ht="15.75" customHeight="1">
      <c r="E933" s="286"/>
    </row>
    <row r="934" ht="15.75" customHeight="1">
      <c r="E934" s="286"/>
    </row>
    <row r="935" ht="15.75" customHeight="1">
      <c r="E935" s="286"/>
    </row>
    <row r="936" ht="15.75" customHeight="1">
      <c r="E936" s="286"/>
    </row>
    <row r="937" ht="15.75" customHeight="1">
      <c r="E937" s="286"/>
    </row>
    <row r="938" ht="15.75" customHeight="1">
      <c r="E938" s="286"/>
    </row>
    <row r="939" ht="15.75" customHeight="1">
      <c r="E939" s="286"/>
    </row>
    <row r="940" ht="15.75" customHeight="1">
      <c r="E940" s="286"/>
    </row>
    <row r="941" ht="15.75" customHeight="1">
      <c r="E941" s="286"/>
    </row>
    <row r="942" ht="15.75" customHeight="1">
      <c r="E942" s="286"/>
    </row>
    <row r="943" ht="15.75" customHeight="1">
      <c r="E943" s="286"/>
    </row>
    <row r="944" ht="15.75" customHeight="1">
      <c r="E944" s="286"/>
    </row>
    <row r="945" ht="15.75" customHeight="1">
      <c r="E945" s="286"/>
    </row>
    <row r="946" ht="15.75" customHeight="1">
      <c r="E946" s="286"/>
    </row>
    <row r="947" ht="15.75" customHeight="1">
      <c r="E947" s="286"/>
    </row>
    <row r="948" ht="15.75" customHeight="1">
      <c r="E948" s="286"/>
    </row>
    <row r="949" ht="15.75" customHeight="1">
      <c r="E949" s="286"/>
    </row>
    <row r="950" ht="15.75" customHeight="1">
      <c r="E950" s="286"/>
    </row>
    <row r="951" ht="15.75" customHeight="1">
      <c r="E951" s="286"/>
    </row>
    <row r="952" ht="15.75" customHeight="1">
      <c r="E952" s="286"/>
    </row>
    <row r="953" ht="15.75" customHeight="1">
      <c r="E953" s="286"/>
    </row>
    <row r="954" ht="15.75" customHeight="1">
      <c r="E954" s="286"/>
    </row>
    <row r="955" ht="15.75" customHeight="1">
      <c r="E955" s="286"/>
    </row>
    <row r="956" ht="15.75" customHeight="1">
      <c r="E956" s="286"/>
    </row>
    <row r="957" ht="15.75" customHeight="1">
      <c r="E957" s="286"/>
    </row>
    <row r="958" ht="15.75" customHeight="1">
      <c r="E958" s="286"/>
    </row>
    <row r="959" ht="15.75" customHeight="1">
      <c r="E959" s="286"/>
    </row>
    <row r="960" ht="15.75" customHeight="1">
      <c r="E960" s="286"/>
    </row>
    <row r="961" ht="15.75" customHeight="1">
      <c r="E961" s="286"/>
    </row>
    <row r="962" ht="15.75" customHeight="1">
      <c r="E962" s="286"/>
    </row>
    <row r="963" ht="15.75" customHeight="1">
      <c r="E963" s="286"/>
    </row>
    <row r="964" ht="15.75" customHeight="1">
      <c r="E964" s="286"/>
    </row>
    <row r="965" ht="15.75" customHeight="1">
      <c r="E965" s="286"/>
    </row>
    <row r="966" ht="15.75" customHeight="1">
      <c r="E966" s="286"/>
    </row>
    <row r="967" ht="15.75" customHeight="1">
      <c r="E967" s="286"/>
    </row>
    <row r="968" ht="15.75" customHeight="1">
      <c r="E968" s="286"/>
    </row>
    <row r="969" ht="15.75" customHeight="1">
      <c r="E969" s="286"/>
    </row>
    <row r="970" ht="15.75" customHeight="1">
      <c r="E970" s="286"/>
    </row>
    <row r="971" ht="15.75" customHeight="1">
      <c r="E971" s="286"/>
    </row>
    <row r="972" ht="15.75" customHeight="1">
      <c r="E972" s="286"/>
    </row>
    <row r="973" ht="15.75" customHeight="1">
      <c r="E973" s="286"/>
    </row>
    <row r="974" ht="15.75" customHeight="1">
      <c r="E974" s="286"/>
    </row>
    <row r="975" ht="15.75" customHeight="1">
      <c r="E975" s="286"/>
    </row>
    <row r="976" ht="15.75" customHeight="1">
      <c r="E976" s="286"/>
    </row>
    <row r="977" ht="15.75" customHeight="1">
      <c r="E977" s="286"/>
    </row>
    <row r="978" ht="15.75" customHeight="1">
      <c r="E978" s="286"/>
    </row>
    <row r="979" ht="15.75" customHeight="1">
      <c r="E979" s="286"/>
    </row>
    <row r="980" ht="15.75" customHeight="1">
      <c r="E980" s="286"/>
    </row>
    <row r="981" ht="15.75" customHeight="1">
      <c r="E981" s="286"/>
    </row>
    <row r="982" ht="15.75" customHeight="1">
      <c r="E982" s="286"/>
    </row>
    <row r="983" ht="15.75" customHeight="1">
      <c r="E983" s="286"/>
    </row>
    <row r="984" ht="15.75" customHeight="1">
      <c r="E984" s="286"/>
    </row>
    <row r="985" ht="15.75" customHeight="1">
      <c r="E985" s="286"/>
    </row>
    <row r="986" ht="15.75" customHeight="1">
      <c r="E986" s="286"/>
    </row>
    <row r="987" ht="15.75" customHeight="1">
      <c r="E987" s="286"/>
    </row>
    <row r="988" ht="15.75" customHeight="1">
      <c r="E988" s="286"/>
    </row>
    <row r="989" ht="15.75" customHeight="1">
      <c r="E989" s="286"/>
    </row>
    <row r="990" ht="15.75" customHeight="1">
      <c r="E990" s="286"/>
    </row>
    <row r="991" ht="15.75" customHeight="1">
      <c r="E991" s="286"/>
    </row>
    <row r="992" ht="15.75" customHeight="1">
      <c r="E992" s="286"/>
    </row>
    <row r="993" ht="15.75" customHeight="1">
      <c r="E993" s="286"/>
    </row>
    <row r="994" ht="15.75" customHeight="1">
      <c r="E994" s="286"/>
    </row>
    <row r="995" ht="15.75" customHeight="1">
      <c r="E995" s="286"/>
    </row>
    <row r="996" ht="15.75" customHeight="1">
      <c r="E996" s="286"/>
    </row>
    <row r="997" ht="15.75" customHeight="1">
      <c r="E997" s="286"/>
    </row>
    <row r="998" ht="15.75" customHeight="1">
      <c r="E998" s="286"/>
    </row>
    <row r="999" ht="15.75" customHeight="1">
      <c r="E999" s="286"/>
    </row>
    <row r="1000" ht="15.75" customHeight="1">
      <c r="E1000" s="286"/>
    </row>
  </sheetData>
  <mergeCells count="2">
    <mergeCell ref="F1:G1"/>
    <mergeCell ref="G10:G12"/>
  </mergeCells>
  <conditionalFormatting sqref="E35:E39 C21:E34 C20:D20 C2:E19">
    <cfRule type="expression" dxfId="9" priority="1">
      <formula>$C$2=today</formula>
    </cfRule>
  </conditionalFormatting>
  <conditionalFormatting sqref="F21:F35 H3:J4 H6:J19">
    <cfRule type="expression" dxfId="18" priority="2">
      <formula>or(and(F21&lt;=today(), today()-F21&lt;weekday(today())), and(today()&lt;F21, F21-today()&lt;weekday(F21)))</formula>
    </cfRule>
  </conditionalFormatting>
  <conditionalFormatting sqref="F15">
    <cfRule type="cellIs" dxfId="14" priority="3" operator="equal">
      <formula>"Negative"</formula>
    </cfRule>
  </conditionalFormatting>
  <conditionalFormatting sqref="F15">
    <cfRule type="cellIs" dxfId="18" priority="4" operator="equal">
      <formula>"Negative"</formula>
    </cfRule>
  </conditionalFormatting>
  <conditionalFormatting sqref="F15">
    <cfRule type="containsText" dxfId="18" priority="5" operator="containsText" text="Negative">
      <formula>NOT(ISERROR(SEARCH(("Negative"),(F15))))</formula>
    </cfRule>
  </conditionalFormatting>
  <conditionalFormatting sqref="F15">
    <cfRule type="containsText" dxfId="18" priority="6" operator="containsText" text="Negative">
      <formula>NOT(ISERROR(SEARCH(("Negative"),(F15))))</formula>
    </cfRule>
  </conditionalFormatting>
  <conditionalFormatting sqref="F15">
    <cfRule type="cellIs" dxfId="19" priority="7" operator="equal">
      <formula>"Positive"</formula>
    </cfRule>
  </conditionalFormatting>
  <conditionalFormatting sqref="F15">
    <cfRule type="cellIs" dxfId="19" priority="8" operator="equal">
      <formula>"Positive"</formula>
    </cfRule>
  </conditionalFormatting>
  <conditionalFormatting sqref="G16">
    <cfRule type="containsText" dxfId="18" priority="9" operator="containsText" text="Negtive">
      <formula>NOT(ISERROR(SEARCH(("Negtive"),(G16))))</formula>
    </cfRule>
  </conditionalFormatting>
  <conditionalFormatting sqref="G16">
    <cfRule type="cellIs" dxfId="19" priority="10" operator="equal">
      <formula>"Positive"</formula>
    </cfRule>
  </conditionalFormatting>
  <conditionalFormatting sqref="G16">
    <cfRule type="containsText" dxfId="18" priority="11" operator="containsText" text="Negative">
      <formula>NOT(ISERROR(SEARCH(("Negative"),(G16))))</formula>
    </cfRule>
  </conditionalFormatting>
  <conditionalFormatting sqref="G17:G18">
    <cfRule type="cellIs" dxfId="8" priority="12" operator="equal">
      <formula>"Negative"</formula>
    </cfRule>
  </conditionalFormatting>
  <conditionalFormatting sqref="G17:G18">
    <cfRule type="cellIs" dxfId="18" priority="13" operator="equal">
      <formula>"Negative"</formula>
    </cfRule>
  </conditionalFormatting>
  <conditionalFormatting sqref="G17:G18">
    <cfRule type="cellIs" dxfId="14" priority="14" operator="equal">
      <formula>"Positive"</formula>
    </cfRule>
  </conditionalFormatting>
  <conditionalFormatting sqref="G17:G18">
    <cfRule type="containsText" dxfId="19" priority="15" operator="containsText" text="Negative">
      <formula>NOT(ISERROR(SEARCH(("Negative"),(G17))))</formula>
    </cfRule>
  </conditionalFormatting>
  <conditionalFormatting sqref="G17:G18">
    <cfRule type="cellIs" dxfId="18" priority="16" operator="equal">
      <formula>"Positive"</formula>
    </cfRule>
  </conditionalFormatting>
  <conditionalFormatting sqref="G17:G18">
    <cfRule type="containsText" dxfId="19" priority="17" operator="containsText" text="Negative">
      <formula>NOT(ISERROR(SEARCH(("Negative"),(G17))))</formula>
    </cfRule>
  </conditionalFormatting>
  <conditionalFormatting sqref="H2:L2">
    <cfRule type="expression" dxfId="20" priority="18">
      <formula>and(H2&gt;today(), H2-today()&gt;=weekday(H2), H2-today()&lt;weekday(H2)+7)</formula>
    </cfRule>
  </conditionalFormatting>
  <conditionalFormatting sqref="H2:L2">
    <cfRule type="expression" dxfId="21" priority="19">
      <formula>or(and(H2&lt;=today(), today()-H2&lt;weekday(today())), and(today()&lt;H2, H2-today()&lt;weekday(H2)))</formula>
    </cfRule>
  </conditionalFormatting>
  <conditionalFormatting sqref="H2:L2">
    <cfRule type="expression" dxfId="18" priority="20">
      <formula>and(H2&lt;today(), today()-H2&gt;=weekday(today()), today()-H2&lt;weekday(today())+7)</formula>
    </cfRule>
  </conditionalFormatting>
  <conditionalFormatting sqref="H2:L2">
    <cfRule type="timePeriod" dxfId="18" priority="21" timePeriod="last7Days"/>
  </conditionalFormatting>
  <conditionalFormatting sqref="F21:F39">
    <cfRule type="expression" dxfId="21" priority="22">
      <formula>and(F21&gt;today(), F21-today()&gt;=weekday(F21), F21-today()&lt;weekday(F21)+7)</formula>
    </cfRule>
  </conditionalFormatting>
  <conditionalFormatting sqref="F21:F39">
    <cfRule type="expression" dxfId="21" priority="23">
      <formula>or(and(F21&lt;=today(), today()-F21&lt;weekday(today())), and(today()&lt;F21, F21-today()&lt;weekday(F21)))</formula>
    </cfRule>
  </conditionalFormatting>
  <conditionalFormatting sqref="F21:F39">
    <cfRule type="expression" dxfId="18" priority="24">
      <formula>and(F21&lt;today(), today()-F21&gt;=weekday(today()), today()-F21&lt;weekday(today())+7)</formula>
    </cfRule>
  </conditionalFormatting>
  <conditionalFormatting sqref="F21:F39">
    <cfRule type="timePeriod" dxfId="18" priority="25" timePeriod="last7Days"/>
  </conditionalFormatting>
  <conditionalFormatting sqref="F15:G18">
    <cfRule type="colorScale" priority="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15:G16">
    <cfRule type="cellIs" dxfId="8" priority="27" operator="equal">
      <formula>"Positive"</formula>
    </cfRule>
  </conditionalFormatting>
  <conditionalFormatting sqref="F15:G16">
    <cfRule type="cellIs" dxfId="8" priority="28" operator="equal">
      <formula>"Positive"</formula>
    </cfRule>
  </conditionalFormatting>
  <conditionalFormatting sqref="F15:G16">
    <cfRule type="cellIs" dxfId="14" priority="29" operator="equal">
      <formula>"Negative"</formula>
    </cfRule>
  </conditionalFormatting>
  <conditionalFormatting sqref="M2:N2">
    <cfRule type="timePeriod" dxfId="18" priority="30" timePeriod="today"/>
  </conditionalFormatting>
  <conditionalFormatting sqref="M2:N2">
    <cfRule type="timePeriod" dxfId="14" priority="31" timePeriod="last7Days"/>
  </conditionalFormatting>
  <conditionalFormatting sqref="H21">
    <cfRule type="cellIs" dxfId="8" priority="32" operator="equal">
      <formula>"Undetectable"</formula>
    </cfRule>
  </conditionalFormatting>
  <conditionalFormatting sqref="H21">
    <cfRule type="cellIs" dxfId="22" priority="33" operator="equal">
      <formula>"Detectable"</formula>
    </cfRule>
  </conditionalFormatting>
  <conditionalFormatting sqref="H26">
    <cfRule type="cellIs" dxfId="22" priority="34" operator="equal">
      <formula>"Detectable"</formula>
    </cfRule>
  </conditionalFormatting>
  <conditionalFormatting sqref="H26">
    <cfRule type="cellIs" dxfId="8" priority="35" operator="equal">
      <formula>"Undetectable"</formula>
    </cfRule>
  </conditionalFormatting>
  <conditionalFormatting sqref="H31">
    <cfRule type="cellIs" dxfId="8" priority="36" operator="equal">
      <formula>"Undetectable"</formula>
    </cfRule>
  </conditionalFormatting>
  <conditionalFormatting sqref="H31">
    <cfRule type="cellIs" dxfId="22" priority="37" operator="equal">
      <formula>"Detectable"</formula>
    </cfRule>
  </conditionalFormatting>
  <conditionalFormatting sqref="H36">
    <cfRule type="cellIs" dxfId="14" priority="38" operator="equal">
      <formula>"Re-assess"</formula>
    </cfRule>
  </conditionalFormatting>
  <conditionalFormatting sqref="H36">
    <cfRule type="cellIs" dxfId="8" priority="39" operator="equal">
      <formula>"Cured"</formula>
    </cfRule>
  </conditionalFormatting>
  <conditionalFormatting sqref="H5:J5">
    <cfRule type="expression" dxfId="18" priority="40">
      <formula>or(and(H5&lt;=today(), today()-H5&lt;weekday(today())), and(today()&lt;H5, H5-today()&lt;weekday(H5)))</formula>
    </cfRule>
  </conditionalFormatting>
  <conditionalFormatting sqref="M5">
    <cfRule type="expression" dxfId="18" priority="41">
      <formula>or(and(M5&lt;=today(), today()-M5&lt;weekday(today())), and(today()&lt;M5, M5-today()&lt;weekday(M5)))</formula>
    </cfRule>
  </conditionalFormatting>
  <conditionalFormatting sqref="M6">
    <cfRule type="expression" dxfId="18" priority="42">
      <formula>or(and(M6&lt;=today(), today()-M6&lt;weekday(today())), and(today()&lt;M6, M6-today()&lt;weekday(M6)))</formula>
    </cfRule>
  </conditionalFormatting>
  <conditionalFormatting sqref="E20">
    <cfRule type="expression" dxfId="9" priority="43">
      <formula>$C$2=today</formula>
    </cfRule>
  </conditionalFormatting>
  <conditionalFormatting sqref="F20">
    <cfRule type="expression" dxfId="18" priority="44">
      <formula>or(and(F20&lt;=today(), today()-F20&lt;weekday(today())), and(today()&lt;F20, F20-today()&lt;weekday(F20)))</formula>
    </cfRule>
  </conditionalFormatting>
  <conditionalFormatting sqref="F20">
    <cfRule type="expression" dxfId="21" priority="45">
      <formula>and(F20&gt;today(), F20-today()&gt;=weekday(F20), F20-today()&lt;weekday(F20)+7)</formula>
    </cfRule>
  </conditionalFormatting>
  <conditionalFormatting sqref="F20">
    <cfRule type="expression" dxfId="21" priority="46">
      <formula>or(and(F20&lt;=today(), today()-F20&lt;weekday(today())), and(today()&lt;F20, F20-today()&lt;weekday(F20)))</formula>
    </cfRule>
  </conditionalFormatting>
  <conditionalFormatting sqref="F20">
    <cfRule type="expression" dxfId="18" priority="47">
      <formula>and(F20&lt;today(), today()-F20&gt;=weekday(today()), today()-F20&lt;weekday(today())+7)</formula>
    </cfRule>
  </conditionalFormatting>
  <conditionalFormatting sqref="F20">
    <cfRule type="timePeriod" dxfId="18" priority="48" timePeriod="last7Days"/>
  </conditionalFormatting>
  <conditionalFormatting sqref="F6:F7 F19">
    <cfRule type="cellIs" dxfId="14" priority="49" operator="equal">
      <formula>"Positive"</formula>
    </cfRule>
  </conditionalFormatting>
  <conditionalFormatting sqref="F6:F7 F19">
    <cfRule type="cellIs" dxfId="8" priority="50" operator="equal">
      <formula>"Negative"</formula>
    </cfRule>
  </conditionalFormatting>
  <dataValidations>
    <dataValidation type="list" allowBlank="1" showInputMessage="1" showErrorMessage="1" prompt="ALERT! - Patient has HIV/HCV co-infection" sqref="F7">
      <formula1>'Color Key'!$K$19:$K$20</formula1>
    </dataValidation>
    <dataValidation type="list" allowBlank="1" showInputMessage="1" showErrorMessage="1" prompt="Order ETR Labs - Order ETR Labs" sqref="H26">
      <formula1>'Color Key'!$E$19:$E$20</formula1>
    </dataValidation>
    <dataValidation type="list" allowBlank="1" showInputMessage="1" showErrorMessage="1" prompt="ALERT - Red items, monitor closely!" sqref="G17:G18">
      <formula1>'Color Key'!$C$19:$C$20</formula1>
    </dataValidation>
    <dataValidation type="list" allowBlank="1" showInputMessage="1" showErrorMessage="1" prompt="Alert! - Red items, need to give immunization!" sqref="F15 G16">
      <formula1>Shots</formula1>
    </dataValidation>
    <dataValidation type="list" allowBlank="1" showInputMessage="1" showErrorMessage="1" prompt="CAUTION - CAUTION" sqref="F6">
      <formula1>'Color Key'!$I$19:$I$20</formula1>
    </dataValidation>
    <dataValidation type="list" allowBlank="1" showInputMessage="1" showErrorMessage="1" prompt="Schedule SVR Appt and Lab - Schedule SVR Appt and Lab" sqref="H31">
      <formula1>'Color Key'!$E$19:$E$20</formula1>
    </dataValidation>
    <dataValidation type="list" allowBlank="1" showInputMessage="1" showErrorMessage="1" prompt="ALERT - Patient may need substance abuse counseling" sqref="F19">
      <formula1>'Color Key'!$M$19:$M$20</formula1>
    </dataValidation>
    <dataValidation type="list" allowBlank="1" showInputMessage="1" showErrorMessage="1" prompt="Talk about prevention - Don't forget to talk about prevention of re-infection!" sqref="H36">
      <formula1>'Color Key'!$G$19:$G$20</formula1>
    </dataValidation>
    <dataValidation type="list" allowBlank="1" showInputMessage="1" showErrorMessage="1" prompt="Order 8 week Labs - Order 8 week Labs" sqref="H21">
      <formula1>'Color Key'!$E$19:$E$20</formula1>
    </dataValidation>
  </dataValidations>
  <hyperlinks>
    <hyperlink display="Link to Ongoing Patients" location="Ongoing!A1" ref="J20"/>
  </hyperlink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75"/>
    <col customWidth="1" min="2" max="2" width="14.38"/>
    <col customWidth="1" min="3" max="3" width="0.25"/>
    <col customWidth="1" hidden="1" min="4" max="4" width="7.75"/>
    <col customWidth="1" min="5" max="5" width="14.88"/>
    <col customWidth="1" min="6" max="6" width="17.38"/>
    <col customWidth="1" min="7" max="7" width="22.5"/>
    <col customWidth="1" min="8" max="8" width="11.25"/>
    <col customWidth="1" min="9" max="9" width="10.0"/>
    <col customWidth="1" min="10" max="10" width="10.88"/>
    <col customWidth="1" min="11" max="15" width="8.5"/>
    <col customWidth="1" min="16" max="26" width="7.75"/>
  </cols>
  <sheetData>
    <row r="1" ht="51.0" customHeight="1">
      <c r="A1" s="144"/>
      <c r="B1" s="287" t="s">
        <v>183</v>
      </c>
      <c r="C1" s="212" t="s">
        <v>184</v>
      </c>
      <c r="D1" s="213"/>
      <c r="E1" s="288" t="s">
        <v>184</v>
      </c>
      <c r="F1" s="215" t="s">
        <v>185</v>
      </c>
      <c r="G1" s="216"/>
      <c r="H1" s="217" t="s">
        <v>186</v>
      </c>
      <c r="I1" s="218" t="s">
        <v>187</v>
      </c>
      <c r="J1" s="219" t="s">
        <v>188</v>
      </c>
      <c r="K1" s="219" t="s">
        <v>189</v>
      </c>
      <c r="L1" s="219" t="s">
        <v>190</v>
      </c>
      <c r="M1" s="220" t="s">
        <v>191</v>
      </c>
      <c r="N1" s="220" t="s">
        <v>192</v>
      </c>
      <c r="O1" s="221" t="s">
        <v>193</v>
      </c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ht="15.0" customHeight="1">
      <c r="A2" s="222"/>
      <c r="B2" s="222" t="s">
        <v>194</v>
      </c>
      <c r="C2" s="222" t="b">
        <v>0</v>
      </c>
      <c r="D2" s="222" t="str">
        <f t="shared" ref="D2:D19" si="1">IF(C2,"True","")</f>
        <v/>
      </c>
      <c r="E2" s="289" t="str">
        <f>IF(C2=TRUE, NOW(), " ")</f>
        <v> </v>
      </c>
      <c r="F2" s="48"/>
      <c r="G2" s="48"/>
      <c r="H2" s="224"/>
      <c r="I2" s="225">
        <f>H2+180</f>
        <v>180</v>
      </c>
      <c r="J2" s="226"/>
      <c r="K2" s="226">
        <f>J2+28</f>
        <v>28</v>
      </c>
      <c r="L2" s="226">
        <f>J2+180</f>
        <v>180</v>
      </c>
      <c r="M2" s="227"/>
      <c r="N2" s="227">
        <f>M2+28</f>
        <v>28</v>
      </c>
      <c r="O2" s="228">
        <f>N2+120</f>
        <v>148</v>
      </c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ht="15.0" customHeight="1">
      <c r="A3" s="222"/>
      <c r="B3" s="222" t="s">
        <v>195</v>
      </c>
      <c r="C3" s="222" t="b">
        <v>0</v>
      </c>
      <c r="D3" s="222" t="str">
        <f t="shared" si="1"/>
        <v/>
      </c>
      <c r="E3" s="290" t="str">
        <f t="shared" ref="E3:E19" si="2">IF(D3&lt;&gt;"",IF(E3="",NOW(),E3),"")</f>
        <v/>
      </c>
      <c r="F3" s="48" t="s">
        <v>196</v>
      </c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>
      <c r="A4" s="229"/>
      <c r="B4" s="222" t="s">
        <v>197</v>
      </c>
      <c r="C4" s="222" t="b">
        <v>0</v>
      </c>
      <c r="D4" s="222" t="str">
        <f t="shared" si="1"/>
        <v/>
      </c>
      <c r="E4" s="290" t="str">
        <f t="shared" si="2"/>
        <v/>
      </c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>
      <c r="A5" s="229"/>
      <c r="B5" s="222" t="s">
        <v>198</v>
      </c>
      <c r="C5" s="222" t="b">
        <v>1</v>
      </c>
      <c r="D5" s="222" t="str">
        <f t="shared" si="1"/>
        <v>True</v>
      </c>
      <c r="E5" s="290" t="str">
        <f t="shared" si="2"/>
        <v>#REF!</v>
      </c>
      <c r="F5" s="48"/>
      <c r="G5" s="48"/>
      <c r="H5" s="48" t="s">
        <v>199</v>
      </c>
      <c r="I5" s="48"/>
      <c r="J5" s="48" t="s">
        <v>199</v>
      </c>
      <c r="K5" s="48"/>
      <c r="L5" s="48"/>
      <c r="M5" s="48" t="s">
        <v>199</v>
      </c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>
      <c r="A6" s="229"/>
      <c r="B6" s="222" t="s">
        <v>200</v>
      </c>
      <c r="C6" s="222" t="b">
        <v>1</v>
      </c>
      <c r="D6" s="222" t="str">
        <f t="shared" si="1"/>
        <v>True</v>
      </c>
      <c r="E6" s="290" t="str">
        <f t="shared" si="2"/>
        <v>#REF!</v>
      </c>
      <c r="F6" s="231"/>
      <c r="G6" s="48"/>
      <c r="H6" s="48" t="s">
        <v>201</v>
      </c>
      <c r="I6" s="48"/>
      <c r="J6" s="48" t="s">
        <v>201</v>
      </c>
      <c r="K6" s="48"/>
      <c r="L6" s="48"/>
      <c r="M6" s="48" t="s">
        <v>201</v>
      </c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>
      <c r="A7" s="222"/>
      <c r="B7" s="222" t="s">
        <v>202</v>
      </c>
      <c r="C7" s="222" t="b">
        <v>0</v>
      </c>
      <c r="D7" s="222" t="str">
        <f t="shared" si="1"/>
        <v/>
      </c>
      <c r="E7" s="290" t="str">
        <f t="shared" si="2"/>
        <v/>
      </c>
      <c r="F7" s="232"/>
      <c r="G7" s="48" t="s">
        <v>203</v>
      </c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>
      <c r="A8" s="222"/>
      <c r="B8" s="222" t="s">
        <v>204</v>
      </c>
      <c r="C8" s="222" t="b">
        <v>1</v>
      </c>
      <c r="D8" s="222" t="str">
        <f t="shared" si="1"/>
        <v>True</v>
      </c>
      <c r="E8" s="290" t="str">
        <f t="shared" si="2"/>
        <v>#REF!</v>
      </c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>
      <c r="A9" s="222"/>
      <c r="B9" s="222" t="s">
        <v>205</v>
      </c>
      <c r="C9" s="222" t="b">
        <v>0</v>
      </c>
      <c r="D9" s="222" t="str">
        <f t="shared" si="1"/>
        <v/>
      </c>
      <c r="E9" s="290" t="str">
        <f t="shared" si="2"/>
        <v/>
      </c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ht="15.75" customHeight="1">
      <c r="A10" s="222"/>
      <c r="B10" s="222" t="s">
        <v>206</v>
      </c>
      <c r="C10" s="222" t="b">
        <v>0</v>
      </c>
      <c r="D10" s="222" t="str">
        <f t="shared" si="1"/>
        <v/>
      </c>
      <c r="E10" s="290" t="str">
        <f t="shared" si="2"/>
        <v/>
      </c>
      <c r="F10" s="48"/>
      <c r="G10" s="233" t="s">
        <v>207</v>
      </c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>
      <c r="A11" s="222"/>
      <c r="B11" s="222" t="s">
        <v>208</v>
      </c>
      <c r="C11" s="222" t="b">
        <v>0</v>
      </c>
      <c r="D11" s="222" t="str">
        <f t="shared" si="1"/>
        <v/>
      </c>
      <c r="E11" s="290" t="str">
        <f t="shared" si="2"/>
        <v/>
      </c>
      <c r="F11" s="234" t="s">
        <v>209</v>
      </c>
      <c r="G11" s="235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5.0" customHeight="1">
      <c r="A12" s="222"/>
      <c r="B12" s="222" t="s">
        <v>210</v>
      </c>
      <c r="C12" s="222" t="b">
        <v>0</v>
      </c>
      <c r="D12" s="222" t="str">
        <f t="shared" si="1"/>
        <v/>
      </c>
      <c r="E12" s="290" t="str">
        <f t="shared" si="2"/>
        <v/>
      </c>
      <c r="F12" s="48" t="s">
        <v>196</v>
      </c>
      <c r="G12" s="236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>
      <c r="A13" s="222"/>
      <c r="B13" s="222" t="s">
        <v>211</v>
      </c>
      <c r="C13" s="222" t="b">
        <v>0</v>
      </c>
      <c r="D13" s="222" t="str">
        <f t="shared" si="1"/>
        <v/>
      </c>
      <c r="E13" s="290" t="str">
        <f t="shared" si="2"/>
        <v/>
      </c>
      <c r="F13" s="48"/>
      <c r="G13" s="48" t="s">
        <v>196</v>
      </c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>
      <c r="A14" s="222"/>
      <c r="B14" s="222" t="s">
        <v>212</v>
      </c>
      <c r="C14" s="222" t="b">
        <v>0</v>
      </c>
      <c r="D14" s="222" t="str">
        <f t="shared" si="1"/>
        <v/>
      </c>
      <c r="E14" s="290" t="str">
        <f t="shared" si="2"/>
        <v/>
      </c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>
      <c r="A15" s="222"/>
      <c r="B15" s="222" t="s">
        <v>213</v>
      </c>
      <c r="C15" s="222" t="b">
        <v>0</v>
      </c>
      <c r="D15" s="222" t="str">
        <f t="shared" si="1"/>
        <v/>
      </c>
      <c r="E15" s="290" t="str">
        <f t="shared" si="2"/>
        <v/>
      </c>
      <c r="F15" s="237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>
      <c r="A16" s="222"/>
      <c r="B16" s="222" t="s">
        <v>214</v>
      </c>
      <c r="C16" s="222" t="b">
        <v>0</v>
      </c>
      <c r="D16" s="222" t="str">
        <f t="shared" si="1"/>
        <v/>
      </c>
      <c r="E16" s="290" t="str">
        <f t="shared" si="2"/>
        <v/>
      </c>
      <c r="F16" s="48"/>
      <c r="G16" s="23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>
      <c r="A17" s="222"/>
      <c r="B17" s="222" t="s">
        <v>215</v>
      </c>
      <c r="C17" s="222" t="b">
        <v>0</v>
      </c>
      <c r="D17" s="222" t="str">
        <f t="shared" si="1"/>
        <v/>
      </c>
      <c r="E17" s="290" t="str">
        <f t="shared" si="2"/>
        <v/>
      </c>
      <c r="F17" s="48"/>
      <c r="G17" s="239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>
      <c r="A18" s="222"/>
      <c r="B18" s="222" t="s">
        <v>216</v>
      </c>
      <c r="C18" s="222" t="b">
        <v>0</v>
      </c>
      <c r="D18" s="222" t="str">
        <f t="shared" si="1"/>
        <v/>
      </c>
      <c r="E18" s="290" t="str">
        <f t="shared" si="2"/>
        <v/>
      </c>
      <c r="F18" s="48"/>
      <c r="G18" s="240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5.75" customHeight="1">
      <c r="A19" s="222"/>
      <c r="B19" s="222" t="s">
        <v>173</v>
      </c>
      <c r="C19" s="222" t="b">
        <v>0</v>
      </c>
      <c r="D19" s="222" t="str">
        <f t="shared" si="1"/>
        <v/>
      </c>
      <c r="E19" s="290" t="str">
        <f t="shared" si="2"/>
        <v/>
      </c>
      <c r="F19" s="241"/>
      <c r="G19" s="242" t="s">
        <v>203</v>
      </c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42.0" customHeight="1">
      <c r="A20" s="144"/>
      <c r="B20" s="144"/>
      <c r="C20" s="144"/>
      <c r="D20" s="243"/>
      <c r="E20" s="291" t="s">
        <v>217</v>
      </c>
      <c r="F20" s="245"/>
      <c r="G20" s="292" t="s">
        <v>218</v>
      </c>
      <c r="H20" s="247" t="s">
        <v>169</v>
      </c>
      <c r="I20" s="248"/>
      <c r="J20" s="249" t="s">
        <v>6</v>
      </c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5.75" customHeight="1">
      <c r="A21" s="250"/>
      <c r="B21" s="293" t="s">
        <v>219</v>
      </c>
      <c r="C21" s="250"/>
      <c r="D21" s="252"/>
      <c r="E21" s="294"/>
      <c r="F21" s="254">
        <f>F20+28</f>
        <v>28</v>
      </c>
      <c r="G21" s="295" t="s">
        <v>219</v>
      </c>
      <c r="H21" s="256"/>
      <c r="I21" s="296" t="s">
        <v>203</v>
      </c>
      <c r="J21" s="297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5.75" customHeight="1">
      <c r="A22" s="250"/>
      <c r="B22" s="250" t="s">
        <v>195</v>
      </c>
      <c r="C22" s="250" t="b">
        <v>0</v>
      </c>
      <c r="D22" s="252" t="str">
        <f t="shared" ref="D22:D34" si="3">IF(C22,"TRUE","")</f>
        <v/>
      </c>
      <c r="E22" s="294" t="str">
        <f t="shared" ref="E22:E34" si="4">IF(D22&lt;&gt;"",IF(E22="",NOW(),E22),"")</f>
        <v/>
      </c>
      <c r="F22" s="259"/>
      <c r="G22" s="295"/>
      <c r="H22" s="260"/>
      <c r="I22" s="298"/>
      <c r="J22" s="183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5.75" customHeight="1">
      <c r="A23" s="250"/>
      <c r="B23" s="250" t="s">
        <v>204</v>
      </c>
      <c r="C23" s="250" t="b">
        <v>0</v>
      </c>
      <c r="D23" s="252" t="str">
        <f t="shared" si="3"/>
        <v/>
      </c>
      <c r="E23" s="294" t="str">
        <f t="shared" si="4"/>
        <v/>
      </c>
      <c r="F23" s="259"/>
      <c r="G23" s="295"/>
      <c r="H23" s="263"/>
      <c r="I23" s="299"/>
      <c r="J23" s="183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5.75" customHeight="1">
      <c r="A24" s="250"/>
      <c r="B24" s="250" t="s">
        <v>205</v>
      </c>
      <c r="C24" s="250" t="b">
        <v>0</v>
      </c>
      <c r="D24" s="252" t="str">
        <f t="shared" si="3"/>
        <v/>
      </c>
      <c r="E24" s="294" t="str">
        <f t="shared" si="4"/>
        <v/>
      </c>
      <c r="F24" s="259"/>
      <c r="G24" s="295"/>
      <c r="H24" s="263"/>
      <c r="I24" s="299"/>
      <c r="J24" s="183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5.75" customHeight="1">
      <c r="A25" s="144"/>
      <c r="B25" s="144"/>
      <c r="C25" s="144"/>
      <c r="D25" s="243" t="str">
        <f t="shared" si="3"/>
        <v/>
      </c>
      <c r="E25" s="300" t="str">
        <f t="shared" si="4"/>
        <v/>
      </c>
      <c r="F25" s="259"/>
      <c r="G25" s="295"/>
      <c r="H25" s="266"/>
      <c r="I25" s="301"/>
      <c r="J25" s="183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5.75" customHeight="1">
      <c r="A26" s="268"/>
      <c r="B26" s="302" t="s">
        <v>223</v>
      </c>
      <c r="C26" s="268"/>
      <c r="D26" s="270" t="str">
        <f t="shared" si="3"/>
        <v/>
      </c>
      <c r="E26" s="303" t="str">
        <f t="shared" si="4"/>
        <v/>
      </c>
      <c r="F26" s="272">
        <f>F20+56</f>
        <v>56</v>
      </c>
      <c r="G26" s="295" t="s">
        <v>223</v>
      </c>
      <c r="H26" s="256"/>
      <c r="I26" s="296" t="s">
        <v>203</v>
      </c>
      <c r="J26" s="297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5.75" customHeight="1">
      <c r="A27" s="268"/>
      <c r="B27" s="268" t="s">
        <v>195</v>
      </c>
      <c r="C27" s="268" t="b">
        <v>0</v>
      </c>
      <c r="D27" s="270" t="str">
        <f t="shared" si="3"/>
        <v/>
      </c>
      <c r="E27" s="303" t="str">
        <f t="shared" si="4"/>
        <v/>
      </c>
      <c r="F27" s="259"/>
      <c r="G27" s="295"/>
      <c r="H27" s="260"/>
      <c r="I27" s="298"/>
      <c r="J27" s="183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5.75" customHeight="1">
      <c r="A28" s="268"/>
      <c r="B28" s="268" t="s">
        <v>204</v>
      </c>
      <c r="C28" s="268" t="b">
        <v>0</v>
      </c>
      <c r="D28" s="270" t="str">
        <f t="shared" si="3"/>
        <v/>
      </c>
      <c r="E28" s="303" t="str">
        <f t="shared" si="4"/>
        <v/>
      </c>
      <c r="F28" s="259"/>
      <c r="G28" s="295"/>
      <c r="H28" s="263"/>
      <c r="I28" s="299"/>
      <c r="J28" s="183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5.75" customHeight="1">
      <c r="A29" s="268"/>
      <c r="B29" s="268" t="s">
        <v>205</v>
      </c>
      <c r="C29" s="268" t="b">
        <v>0</v>
      </c>
      <c r="D29" s="270" t="str">
        <f t="shared" si="3"/>
        <v/>
      </c>
      <c r="E29" s="303" t="str">
        <f t="shared" si="4"/>
        <v/>
      </c>
      <c r="F29" s="259"/>
      <c r="G29" s="295"/>
      <c r="H29" s="263"/>
      <c r="I29" s="299"/>
      <c r="J29" s="183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5.75" customHeight="1">
      <c r="A30" s="144"/>
      <c r="B30" s="144"/>
      <c r="C30" s="144"/>
      <c r="D30" s="243" t="str">
        <f t="shared" si="3"/>
        <v/>
      </c>
      <c r="E30" s="300" t="str">
        <f t="shared" si="4"/>
        <v/>
      </c>
      <c r="F30" s="259"/>
      <c r="G30" s="295"/>
      <c r="H30" s="266"/>
      <c r="I30" s="301"/>
      <c r="J30" s="183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5.75" customHeight="1">
      <c r="A31" s="129"/>
      <c r="B31" s="304" t="s">
        <v>222</v>
      </c>
      <c r="C31" s="129"/>
      <c r="D31" s="278" t="str">
        <f t="shared" si="3"/>
        <v/>
      </c>
      <c r="E31" s="305" t="str">
        <f t="shared" si="4"/>
        <v/>
      </c>
      <c r="F31" s="280">
        <f>F20+140</f>
        <v>140</v>
      </c>
      <c r="G31" s="295" t="s">
        <v>222</v>
      </c>
      <c r="H31" s="256"/>
      <c r="I31" s="296" t="s">
        <v>203</v>
      </c>
      <c r="J31" s="297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5.75" customHeight="1">
      <c r="A32" s="129"/>
      <c r="B32" s="129" t="s">
        <v>195</v>
      </c>
      <c r="C32" s="129" t="b">
        <v>0</v>
      </c>
      <c r="D32" s="278" t="str">
        <f t="shared" si="3"/>
        <v/>
      </c>
      <c r="E32" s="305" t="str">
        <f t="shared" si="4"/>
        <v/>
      </c>
      <c r="F32" s="277"/>
      <c r="G32" s="295"/>
      <c r="H32" s="260"/>
      <c r="I32" s="298"/>
      <c r="J32" s="183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5.75" customHeight="1">
      <c r="A33" s="129"/>
      <c r="B33" s="129" t="s">
        <v>204</v>
      </c>
      <c r="C33" s="129" t="b">
        <v>0</v>
      </c>
      <c r="D33" s="278" t="str">
        <f t="shared" si="3"/>
        <v/>
      </c>
      <c r="E33" s="305" t="str">
        <f t="shared" si="4"/>
        <v/>
      </c>
      <c r="F33" s="277"/>
      <c r="G33" s="295"/>
      <c r="H33" s="263"/>
      <c r="I33" s="299"/>
      <c r="J33" s="183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5.75" customHeight="1">
      <c r="A34" s="129"/>
      <c r="B34" s="129" t="s">
        <v>205</v>
      </c>
      <c r="C34" s="129" t="b">
        <v>0</v>
      </c>
      <c r="D34" s="278" t="str">
        <f t="shared" si="3"/>
        <v/>
      </c>
      <c r="E34" s="305" t="str">
        <f t="shared" si="4"/>
        <v/>
      </c>
      <c r="F34" s="281"/>
      <c r="G34" s="306"/>
      <c r="H34" s="283"/>
      <c r="I34" s="307"/>
      <c r="J34" s="209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ht="15.75" customHeight="1">
      <c r="A35" s="48"/>
      <c r="B35" s="48"/>
      <c r="C35" s="48"/>
      <c r="D35" s="6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5.75" customHeight="1">
      <c r="A36" s="48"/>
      <c r="B36" s="48"/>
      <c r="C36" s="48"/>
      <c r="D36" s="61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5.75" customHeight="1">
      <c r="A37" s="48"/>
      <c r="B37" s="48"/>
      <c r="C37" s="48"/>
      <c r="D37" s="6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5.75" customHeight="1">
      <c r="A38" s="48"/>
      <c r="B38" s="48"/>
      <c r="C38" s="48"/>
      <c r="D38" s="61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5.75" customHeight="1">
      <c r="A39" s="48"/>
      <c r="B39" s="48"/>
      <c r="C39" s="48"/>
      <c r="D39" s="61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5.75" customHeight="1">
      <c r="A40" s="48"/>
      <c r="B40" s="48"/>
      <c r="C40" s="48"/>
      <c r="D40" s="61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5.75" customHeight="1">
      <c r="A41" s="48"/>
      <c r="B41" s="48"/>
      <c r="C41" s="48"/>
      <c r="D41" s="61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5.75" customHeight="1">
      <c r="A42" s="48"/>
      <c r="B42" s="48"/>
      <c r="C42" s="48"/>
      <c r="D42" s="61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5.75" customHeight="1">
      <c r="A43" s="48"/>
      <c r="B43" s="48"/>
      <c r="C43" s="48"/>
      <c r="D43" s="61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5.75" customHeight="1">
      <c r="A44" s="48"/>
      <c r="B44" s="48"/>
      <c r="C44" s="48"/>
      <c r="D44" s="61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5.75" customHeight="1">
      <c r="A45" s="48"/>
      <c r="B45" s="48"/>
      <c r="C45" s="48"/>
      <c r="D45" s="61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5.75" customHeight="1">
      <c r="A46" s="48"/>
      <c r="B46" s="48"/>
      <c r="C46" s="48"/>
      <c r="D46" s="61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5.75" customHeight="1">
      <c r="A47" s="48"/>
      <c r="B47" s="48"/>
      <c r="C47" s="48"/>
      <c r="D47" s="61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5.75" customHeight="1">
      <c r="A48" s="48"/>
      <c r="B48" s="48"/>
      <c r="C48" s="48"/>
      <c r="D48" s="61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5.75" customHeight="1">
      <c r="A49" s="48"/>
      <c r="B49" s="48"/>
      <c r="C49" s="48"/>
      <c r="D49" s="61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5.75" customHeight="1">
      <c r="A50" s="48"/>
      <c r="B50" s="48"/>
      <c r="C50" s="48"/>
      <c r="D50" s="61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5.75" customHeight="1">
      <c r="A51" s="48"/>
      <c r="B51" s="48"/>
      <c r="C51" s="48"/>
      <c r="D51" s="61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5.75" customHeight="1">
      <c r="A52" s="48"/>
      <c r="B52" s="48"/>
      <c r="C52" s="48"/>
      <c r="D52" s="61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5.75" customHeight="1">
      <c r="A53" s="48"/>
      <c r="B53" s="48"/>
      <c r="C53" s="48"/>
      <c r="D53" s="61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5.75" customHeight="1">
      <c r="A54" s="48"/>
      <c r="B54" s="48"/>
      <c r="C54" s="48"/>
      <c r="D54" s="61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5.75" customHeight="1">
      <c r="A55" s="48"/>
      <c r="B55" s="48"/>
      <c r="C55" s="48"/>
      <c r="D55" s="61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5.75" customHeight="1">
      <c r="A56" s="48"/>
      <c r="B56" s="48"/>
      <c r="C56" s="48"/>
      <c r="D56" s="61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5.75" customHeight="1">
      <c r="A57" s="48"/>
      <c r="B57" s="48"/>
      <c r="C57" s="48"/>
      <c r="D57" s="61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5.75" customHeight="1">
      <c r="A58" s="48"/>
      <c r="B58" s="48"/>
      <c r="C58" s="48"/>
      <c r="D58" s="61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5.75" customHeight="1">
      <c r="A59" s="48"/>
      <c r="B59" s="48"/>
      <c r="C59" s="48"/>
      <c r="D59" s="61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5.75" customHeight="1">
      <c r="A60" s="48"/>
      <c r="B60" s="48"/>
      <c r="C60" s="48"/>
      <c r="D60" s="61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5.75" customHeight="1">
      <c r="A61" s="48"/>
      <c r="B61" s="48"/>
      <c r="C61" s="48"/>
      <c r="D61" s="61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5.75" customHeight="1">
      <c r="A62" s="48"/>
      <c r="B62" s="48"/>
      <c r="C62" s="48"/>
      <c r="D62" s="61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5.75" customHeight="1">
      <c r="A63" s="48"/>
      <c r="B63" s="48"/>
      <c r="C63" s="48"/>
      <c r="D63" s="61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5.75" customHeight="1">
      <c r="A64" s="48"/>
      <c r="B64" s="48"/>
      <c r="C64" s="48"/>
      <c r="D64" s="61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5.75" customHeight="1">
      <c r="A65" s="48"/>
      <c r="B65" s="48"/>
      <c r="C65" s="48"/>
      <c r="D65" s="61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5.75" customHeight="1">
      <c r="A66" s="48"/>
      <c r="B66" s="48"/>
      <c r="C66" s="48"/>
      <c r="D66" s="61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5.75" customHeight="1">
      <c r="A67" s="48"/>
      <c r="B67" s="48"/>
      <c r="C67" s="48"/>
      <c r="D67" s="61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5.75" customHeight="1">
      <c r="A68" s="48"/>
      <c r="B68" s="48"/>
      <c r="C68" s="48"/>
      <c r="D68" s="61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5.75" customHeight="1">
      <c r="A69" s="48"/>
      <c r="B69" s="48"/>
      <c r="C69" s="48"/>
      <c r="D69" s="61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5.75" customHeight="1">
      <c r="A70" s="48"/>
      <c r="B70" s="48"/>
      <c r="C70" s="48"/>
      <c r="D70" s="61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5.75" customHeight="1">
      <c r="A71" s="48"/>
      <c r="B71" s="48"/>
      <c r="C71" s="48"/>
      <c r="D71" s="61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5.75" customHeight="1">
      <c r="A72" s="48"/>
      <c r="B72" s="48"/>
      <c r="C72" s="48"/>
      <c r="D72" s="61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5.75" customHeight="1">
      <c r="A73" s="48"/>
      <c r="B73" s="48"/>
      <c r="C73" s="48"/>
      <c r="D73" s="61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5.75" customHeight="1">
      <c r="A74" s="48"/>
      <c r="B74" s="48"/>
      <c r="C74" s="48"/>
      <c r="D74" s="61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5.75" customHeight="1">
      <c r="A75" s="48"/>
      <c r="B75" s="48"/>
      <c r="C75" s="48"/>
      <c r="D75" s="61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5.75" customHeight="1">
      <c r="A76" s="48"/>
      <c r="B76" s="48"/>
      <c r="C76" s="48"/>
      <c r="D76" s="61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5.75" customHeight="1">
      <c r="A77" s="48"/>
      <c r="B77" s="48"/>
      <c r="C77" s="48"/>
      <c r="D77" s="61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5.75" customHeight="1">
      <c r="A78" s="48"/>
      <c r="B78" s="48"/>
      <c r="C78" s="48"/>
      <c r="D78" s="61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5.75" customHeight="1">
      <c r="A79" s="48"/>
      <c r="B79" s="48"/>
      <c r="C79" s="48"/>
      <c r="D79" s="61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5.75" customHeight="1">
      <c r="A80" s="48"/>
      <c r="B80" s="48"/>
      <c r="C80" s="48"/>
      <c r="D80" s="61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5.75" customHeight="1">
      <c r="A81" s="48"/>
      <c r="B81" s="48"/>
      <c r="C81" s="48"/>
      <c r="D81" s="61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5.75" customHeight="1">
      <c r="A82" s="48"/>
      <c r="B82" s="48"/>
      <c r="C82" s="48"/>
      <c r="D82" s="61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5.75" customHeight="1">
      <c r="A83" s="48"/>
      <c r="B83" s="48"/>
      <c r="C83" s="48"/>
      <c r="D83" s="61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5.75" customHeight="1">
      <c r="A84" s="48"/>
      <c r="B84" s="48"/>
      <c r="C84" s="48"/>
      <c r="D84" s="61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5.75" customHeight="1">
      <c r="A85" s="48"/>
      <c r="B85" s="48"/>
      <c r="C85" s="48"/>
      <c r="D85" s="61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5.75" customHeight="1">
      <c r="A86" s="48"/>
      <c r="B86" s="48"/>
      <c r="C86" s="48"/>
      <c r="D86" s="61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5.75" customHeight="1">
      <c r="A87" s="48"/>
      <c r="B87" s="48"/>
      <c r="C87" s="48"/>
      <c r="D87" s="61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5.75" customHeight="1">
      <c r="A88" s="48"/>
      <c r="B88" s="48"/>
      <c r="C88" s="48"/>
      <c r="D88" s="61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5.75" customHeight="1">
      <c r="A89" s="48"/>
      <c r="B89" s="48"/>
      <c r="C89" s="48"/>
      <c r="D89" s="61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5.75" customHeight="1">
      <c r="A90" s="48"/>
      <c r="B90" s="48"/>
      <c r="C90" s="48"/>
      <c r="D90" s="61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5.75" customHeight="1">
      <c r="A91" s="48"/>
      <c r="B91" s="48"/>
      <c r="C91" s="48"/>
      <c r="D91" s="61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5.75" customHeight="1">
      <c r="A92" s="48"/>
      <c r="B92" s="48"/>
      <c r="C92" s="48"/>
      <c r="D92" s="61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5.75" customHeight="1">
      <c r="A93" s="48"/>
      <c r="B93" s="48"/>
      <c r="C93" s="48"/>
      <c r="D93" s="61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5.75" customHeight="1">
      <c r="A94" s="48"/>
      <c r="B94" s="48"/>
      <c r="C94" s="48"/>
      <c r="D94" s="61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5.75" customHeight="1">
      <c r="A95" s="48"/>
      <c r="B95" s="48"/>
      <c r="C95" s="48"/>
      <c r="D95" s="61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5.75" customHeight="1">
      <c r="A96" s="48"/>
      <c r="B96" s="48"/>
      <c r="C96" s="48"/>
      <c r="D96" s="61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5.75" customHeight="1">
      <c r="A97" s="48"/>
      <c r="B97" s="48"/>
      <c r="C97" s="48"/>
      <c r="D97" s="61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5.75" customHeight="1">
      <c r="A98" s="48"/>
      <c r="B98" s="48"/>
      <c r="C98" s="48"/>
      <c r="D98" s="61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5.75" customHeight="1">
      <c r="A99" s="48"/>
      <c r="B99" s="48"/>
      <c r="C99" s="48"/>
      <c r="D99" s="61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5.75" customHeight="1">
      <c r="A100" s="48"/>
      <c r="B100" s="48"/>
      <c r="C100" s="48"/>
      <c r="D100" s="61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5.75" customHeight="1">
      <c r="A101" s="48"/>
      <c r="B101" s="48"/>
      <c r="C101" s="48"/>
      <c r="D101" s="61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5.75" customHeight="1">
      <c r="A102" s="48"/>
      <c r="B102" s="48"/>
      <c r="C102" s="48"/>
      <c r="D102" s="61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5.75" customHeight="1">
      <c r="A103" s="48"/>
      <c r="B103" s="48"/>
      <c r="C103" s="48"/>
      <c r="D103" s="61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5.75" customHeight="1">
      <c r="A104" s="48"/>
      <c r="B104" s="48"/>
      <c r="C104" s="48"/>
      <c r="D104" s="61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5.75" customHeight="1">
      <c r="A105" s="48"/>
      <c r="B105" s="48"/>
      <c r="C105" s="48"/>
      <c r="D105" s="61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5.75" customHeight="1">
      <c r="A106" s="48"/>
      <c r="B106" s="48"/>
      <c r="C106" s="48"/>
      <c r="D106" s="61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5.75" customHeight="1">
      <c r="A107" s="48"/>
      <c r="B107" s="48"/>
      <c r="C107" s="48"/>
      <c r="D107" s="61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5.75" customHeight="1">
      <c r="A108" s="48"/>
      <c r="B108" s="48"/>
      <c r="C108" s="48"/>
      <c r="D108" s="61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5.75" customHeight="1">
      <c r="A109" s="48"/>
      <c r="B109" s="48"/>
      <c r="C109" s="48"/>
      <c r="D109" s="61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5.75" customHeight="1">
      <c r="A110" s="48"/>
      <c r="B110" s="48"/>
      <c r="C110" s="48"/>
      <c r="D110" s="61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5.75" customHeight="1">
      <c r="A111" s="48"/>
      <c r="B111" s="48"/>
      <c r="C111" s="48"/>
      <c r="D111" s="61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5.75" customHeight="1">
      <c r="A112" s="48"/>
      <c r="B112" s="48"/>
      <c r="C112" s="48"/>
      <c r="D112" s="61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5.75" customHeight="1">
      <c r="A113" s="48"/>
      <c r="B113" s="48"/>
      <c r="C113" s="48"/>
      <c r="D113" s="61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5.75" customHeight="1">
      <c r="A114" s="48"/>
      <c r="B114" s="48"/>
      <c r="C114" s="48"/>
      <c r="D114" s="61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5.75" customHeight="1">
      <c r="A115" s="48"/>
      <c r="B115" s="48"/>
      <c r="C115" s="48"/>
      <c r="D115" s="61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5.75" customHeight="1">
      <c r="A116" s="48"/>
      <c r="B116" s="48"/>
      <c r="C116" s="48"/>
      <c r="D116" s="61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5.75" customHeight="1">
      <c r="A117" s="48"/>
      <c r="B117" s="48"/>
      <c r="C117" s="48"/>
      <c r="D117" s="61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5.75" customHeight="1">
      <c r="A118" s="48"/>
      <c r="B118" s="48"/>
      <c r="C118" s="48"/>
      <c r="D118" s="61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5.75" customHeight="1">
      <c r="A119" s="48"/>
      <c r="B119" s="48"/>
      <c r="C119" s="48"/>
      <c r="D119" s="61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5.75" customHeight="1">
      <c r="A120" s="48"/>
      <c r="B120" s="48"/>
      <c r="C120" s="48"/>
      <c r="D120" s="61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5.75" customHeight="1">
      <c r="A121" s="48"/>
      <c r="B121" s="48"/>
      <c r="C121" s="48"/>
      <c r="D121" s="61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5.75" customHeight="1">
      <c r="A122" s="48"/>
      <c r="B122" s="48"/>
      <c r="C122" s="48"/>
      <c r="D122" s="61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5.75" customHeight="1">
      <c r="A123" s="48"/>
      <c r="B123" s="48"/>
      <c r="C123" s="48"/>
      <c r="D123" s="61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5.75" customHeight="1">
      <c r="A124" s="48"/>
      <c r="B124" s="48"/>
      <c r="C124" s="48"/>
      <c r="D124" s="61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5.75" customHeight="1">
      <c r="A125" s="48"/>
      <c r="B125" s="48"/>
      <c r="C125" s="48"/>
      <c r="D125" s="61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5.75" customHeight="1">
      <c r="A126" s="48"/>
      <c r="B126" s="48"/>
      <c r="C126" s="48"/>
      <c r="D126" s="61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5.75" customHeight="1">
      <c r="A127" s="48"/>
      <c r="B127" s="48"/>
      <c r="C127" s="48"/>
      <c r="D127" s="61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5.75" customHeight="1">
      <c r="A128" s="48"/>
      <c r="B128" s="48"/>
      <c r="C128" s="48"/>
      <c r="D128" s="61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5.75" customHeight="1">
      <c r="A129" s="48"/>
      <c r="B129" s="48"/>
      <c r="C129" s="48"/>
      <c r="D129" s="61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5.75" customHeight="1">
      <c r="A130" s="48"/>
      <c r="B130" s="48"/>
      <c r="C130" s="48"/>
      <c r="D130" s="61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5.75" customHeight="1">
      <c r="A131" s="48"/>
      <c r="B131" s="48"/>
      <c r="C131" s="48"/>
      <c r="D131" s="61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5.75" customHeight="1">
      <c r="A132" s="48"/>
      <c r="B132" s="48"/>
      <c r="C132" s="48"/>
      <c r="D132" s="61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5.75" customHeight="1">
      <c r="A133" s="48"/>
      <c r="B133" s="48"/>
      <c r="C133" s="48"/>
      <c r="D133" s="61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5.75" customHeight="1">
      <c r="A134" s="48"/>
      <c r="B134" s="48"/>
      <c r="C134" s="48"/>
      <c r="D134" s="61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5.75" customHeight="1">
      <c r="A135" s="48"/>
      <c r="B135" s="48"/>
      <c r="C135" s="48"/>
      <c r="D135" s="61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5.75" customHeight="1">
      <c r="A136" s="48"/>
      <c r="B136" s="48"/>
      <c r="C136" s="48"/>
      <c r="D136" s="61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5.75" customHeight="1">
      <c r="A137" s="48"/>
      <c r="B137" s="48"/>
      <c r="C137" s="48"/>
      <c r="D137" s="61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5.75" customHeight="1">
      <c r="A138" s="48"/>
      <c r="B138" s="48"/>
      <c r="C138" s="48"/>
      <c r="D138" s="61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5.75" customHeight="1">
      <c r="A139" s="48"/>
      <c r="B139" s="48"/>
      <c r="C139" s="48"/>
      <c r="D139" s="61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5.75" customHeight="1">
      <c r="A140" s="48"/>
      <c r="B140" s="48"/>
      <c r="C140" s="48"/>
      <c r="D140" s="61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5.75" customHeight="1">
      <c r="A141" s="48"/>
      <c r="B141" s="48"/>
      <c r="C141" s="48"/>
      <c r="D141" s="61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5.75" customHeight="1">
      <c r="A142" s="48"/>
      <c r="B142" s="48"/>
      <c r="C142" s="48"/>
      <c r="D142" s="61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5.75" customHeight="1">
      <c r="A143" s="48"/>
      <c r="B143" s="48"/>
      <c r="C143" s="48"/>
      <c r="D143" s="61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5.75" customHeight="1">
      <c r="A144" s="48"/>
      <c r="B144" s="48"/>
      <c r="C144" s="48"/>
      <c r="D144" s="61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5.75" customHeight="1">
      <c r="A145" s="48"/>
      <c r="B145" s="48"/>
      <c r="C145" s="48"/>
      <c r="D145" s="61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5.75" customHeight="1">
      <c r="A146" s="48"/>
      <c r="B146" s="48"/>
      <c r="C146" s="48"/>
      <c r="D146" s="61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5.75" customHeight="1">
      <c r="A147" s="48"/>
      <c r="B147" s="48"/>
      <c r="C147" s="48"/>
      <c r="D147" s="61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5.75" customHeight="1">
      <c r="A148" s="48"/>
      <c r="B148" s="48"/>
      <c r="C148" s="48"/>
      <c r="D148" s="61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5.75" customHeight="1">
      <c r="A149" s="48"/>
      <c r="B149" s="48"/>
      <c r="C149" s="48"/>
      <c r="D149" s="61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5.75" customHeight="1">
      <c r="A150" s="48"/>
      <c r="B150" s="48"/>
      <c r="C150" s="48"/>
      <c r="D150" s="61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5.75" customHeight="1">
      <c r="A151" s="48"/>
      <c r="B151" s="48"/>
      <c r="C151" s="48"/>
      <c r="D151" s="61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5.75" customHeight="1">
      <c r="A152" s="48"/>
      <c r="B152" s="48"/>
      <c r="C152" s="48"/>
      <c r="D152" s="61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5.75" customHeight="1">
      <c r="A153" s="48"/>
      <c r="B153" s="48"/>
      <c r="C153" s="48"/>
      <c r="D153" s="61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5.75" customHeight="1">
      <c r="A154" s="48"/>
      <c r="B154" s="48"/>
      <c r="C154" s="48"/>
      <c r="D154" s="61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5.75" customHeight="1">
      <c r="A155" s="48"/>
      <c r="B155" s="48"/>
      <c r="C155" s="48"/>
      <c r="D155" s="61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5.75" customHeight="1">
      <c r="A156" s="48"/>
      <c r="B156" s="48"/>
      <c r="C156" s="48"/>
      <c r="D156" s="61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5.75" customHeight="1">
      <c r="A157" s="48"/>
      <c r="B157" s="48"/>
      <c r="C157" s="48"/>
      <c r="D157" s="61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5.75" customHeight="1">
      <c r="A158" s="48"/>
      <c r="B158" s="48"/>
      <c r="C158" s="48"/>
      <c r="D158" s="61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5.75" customHeight="1">
      <c r="A159" s="48"/>
      <c r="B159" s="48"/>
      <c r="C159" s="48"/>
      <c r="D159" s="61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5.75" customHeight="1">
      <c r="A160" s="48"/>
      <c r="B160" s="48"/>
      <c r="C160" s="48"/>
      <c r="D160" s="61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5.75" customHeight="1">
      <c r="A161" s="48"/>
      <c r="B161" s="48"/>
      <c r="C161" s="48"/>
      <c r="D161" s="61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5.75" customHeight="1">
      <c r="A162" s="48"/>
      <c r="B162" s="48"/>
      <c r="C162" s="48"/>
      <c r="D162" s="61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5.75" customHeight="1">
      <c r="A163" s="48"/>
      <c r="B163" s="48"/>
      <c r="C163" s="48"/>
      <c r="D163" s="61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5.75" customHeight="1">
      <c r="A164" s="48"/>
      <c r="B164" s="48"/>
      <c r="C164" s="48"/>
      <c r="D164" s="61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5.75" customHeight="1">
      <c r="A165" s="48"/>
      <c r="B165" s="48"/>
      <c r="C165" s="48"/>
      <c r="D165" s="61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5.75" customHeight="1">
      <c r="A166" s="48"/>
      <c r="B166" s="48"/>
      <c r="C166" s="48"/>
      <c r="D166" s="61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5.75" customHeight="1">
      <c r="A167" s="48"/>
      <c r="B167" s="48"/>
      <c r="C167" s="48"/>
      <c r="D167" s="61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5.75" customHeight="1">
      <c r="A168" s="48"/>
      <c r="B168" s="48"/>
      <c r="C168" s="48"/>
      <c r="D168" s="61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5.75" customHeight="1">
      <c r="A169" s="48"/>
      <c r="B169" s="48"/>
      <c r="C169" s="48"/>
      <c r="D169" s="61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5.75" customHeight="1">
      <c r="A170" s="48"/>
      <c r="B170" s="48"/>
      <c r="C170" s="48"/>
      <c r="D170" s="61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5.75" customHeight="1">
      <c r="A171" s="48"/>
      <c r="B171" s="48"/>
      <c r="C171" s="48"/>
      <c r="D171" s="61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5.75" customHeight="1">
      <c r="A172" s="48"/>
      <c r="B172" s="48"/>
      <c r="C172" s="48"/>
      <c r="D172" s="61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5.75" customHeight="1">
      <c r="A173" s="48"/>
      <c r="B173" s="48"/>
      <c r="C173" s="48"/>
      <c r="D173" s="61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5.75" customHeight="1">
      <c r="A174" s="48"/>
      <c r="B174" s="48"/>
      <c r="C174" s="48"/>
      <c r="D174" s="61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5.75" customHeight="1">
      <c r="A175" s="48"/>
      <c r="B175" s="48"/>
      <c r="C175" s="48"/>
      <c r="D175" s="61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5.75" customHeight="1">
      <c r="A176" s="48"/>
      <c r="B176" s="48"/>
      <c r="C176" s="48"/>
      <c r="D176" s="61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5.75" customHeight="1">
      <c r="A177" s="48"/>
      <c r="B177" s="48"/>
      <c r="C177" s="48"/>
      <c r="D177" s="61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5.75" customHeight="1">
      <c r="A178" s="48"/>
      <c r="B178" s="48"/>
      <c r="C178" s="48"/>
      <c r="D178" s="61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5.75" customHeight="1">
      <c r="A179" s="48"/>
      <c r="B179" s="48"/>
      <c r="C179" s="48"/>
      <c r="D179" s="61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5.75" customHeight="1">
      <c r="A180" s="48"/>
      <c r="B180" s="48"/>
      <c r="C180" s="48"/>
      <c r="D180" s="61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5.75" customHeight="1">
      <c r="A181" s="48"/>
      <c r="B181" s="48"/>
      <c r="C181" s="48"/>
      <c r="D181" s="61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5.75" customHeight="1">
      <c r="A182" s="48"/>
      <c r="B182" s="48"/>
      <c r="C182" s="48"/>
      <c r="D182" s="61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5.75" customHeight="1">
      <c r="A183" s="48"/>
      <c r="B183" s="48"/>
      <c r="C183" s="48"/>
      <c r="D183" s="61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5.75" customHeight="1">
      <c r="A184" s="48"/>
      <c r="B184" s="48"/>
      <c r="C184" s="48"/>
      <c r="D184" s="61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5.75" customHeight="1">
      <c r="A185" s="48"/>
      <c r="B185" s="48"/>
      <c r="C185" s="48"/>
      <c r="D185" s="61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5.75" customHeight="1">
      <c r="A186" s="48"/>
      <c r="B186" s="48"/>
      <c r="C186" s="48"/>
      <c r="D186" s="61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5.75" customHeight="1">
      <c r="A187" s="48"/>
      <c r="B187" s="48"/>
      <c r="C187" s="48"/>
      <c r="D187" s="61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5.75" customHeight="1">
      <c r="A188" s="48"/>
      <c r="B188" s="48"/>
      <c r="C188" s="48"/>
      <c r="D188" s="61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5.75" customHeight="1">
      <c r="A189" s="48"/>
      <c r="B189" s="48"/>
      <c r="C189" s="48"/>
      <c r="D189" s="61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5.75" customHeight="1">
      <c r="A190" s="48"/>
      <c r="B190" s="48"/>
      <c r="C190" s="48"/>
      <c r="D190" s="61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5.75" customHeight="1">
      <c r="A191" s="48"/>
      <c r="B191" s="48"/>
      <c r="C191" s="48"/>
      <c r="D191" s="61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5.75" customHeight="1">
      <c r="A192" s="48"/>
      <c r="B192" s="48"/>
      <c r="C192" s="48"/>
      <c r="D192" s="61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5.75" customHeight="1">
      <c r="A193" s="48"/>
      <c r="B193" s="48"/>
      <c r="C193" s="48"/>
      <c r="D193" s="61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5.75" customHeight="1">
      <c r="A194" s="48"/>
      <c r="B194" s="48"/>
      <c r="C194" s="48"/>
      <c r="D194" s="61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5.75" customHeight="1">
      <c r="A195" s="48"/>
      <c r="B195" s="48"/>
      <c r="C195" s="48"/>
      <c r="D195" s="61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5.75" customHeight="1">
      <c r="A196" s="48"/>
      <c r="B196" s="48"/>
      <c r="C196" s="48"/>
      <c r="D196" s="61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5.75" customHeight="1">
      <c r="A197" s="48"/>
      <c r="B197" s="48"/>
      <c r="C197" s="48"/>
      <c r="D197" s="61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5.75" customHeight="1">
      <c r="A198" s="48"/>
      <c r="B198" s="48"/>
      <c r="C198" s="48"/>
      <c r="D198" s="61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5.75" customHeight="1">
      <c r="A199" s="48"/>
      <c r="B199" s="48"/>
      <c r="C199" s="48"/>
      <c r="D199" s="61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5.75" customHeight="1">
      <c r="A200" s="48"/>
      <c r="B200" s="48"/>
      <c r="C200" s="48"/>
      <c r="D200" s="61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5.75" customHeight="1">
      <c r="A201" s="48"/>
      <c r="B201" s="48"/>
      <c r="C201" s="48"/>
      <c r="D201" s="61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5.75" customHeight="1">
      <c r="A202" s="48"/>
      <c r="B202" s="48"/>
      <c r="C202" s="48"/>
      <c r="D202" s="61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5.75" customHeight="1">
      <c r="A203" s="48"/>
      <c r="B203" s="48"/>
      <c r="C203" s="48"/>
      <c r="D203" s="61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5.75" customHeight="1">
      <c r="A204" s="48"/>
      <c r="B204" s="48"/>
      <c r="C204" s="48"/>
      <c r="D204" s="61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5.75" customHeight="1">
      <c r="A205" s="48"/>
      <c r="B205" s="48"/>
      <c r="C205" s="48"/>
      <c r="D205" s="61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5.75" customHeight="1">
      <c r="A206" s="48"/>
      <c r="B206" s="48"/>
      <c r="C206" s="48"/>
      <c r="D206" s="61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5.75" customHeight="1">
      <c r="A207" s="48"/>
      <c r="B207" s="48"/>
      <c r="C207" s="48"/>
      <c r="D207" s="61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5.75" customHeight="1">
      <c r="A208" s="48"/>
      <c r="B208" s="48"/>
      <c r="C208" s="48"/>
      <c r="D208" s="61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5.75" customHeight="1">
      <c r="A209" s="48"/>
      <c r="B209" s="48"/>
      <c r="C209" s="48"/>
      <c r="D209" s="61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5.75" customHeight="1">
      <c r="A210" s="48"/>
      <c r="B210" s="48"/>
      <c r="C210" s="48"/>
      <c r="D210" s="61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5.75" customHeight="1">
      <c r="A211" s="48"/>
      <c r="B211" s="48"/>
      <c r="C211" s="48"/>
      <c r="D211" s="61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5.75" customHeight="1">
      <c r="A212" s="48"/>
      <c r="B212" s="48"/>
      <c r="C212" s="48"/>
      <c r="D212" s="61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5.75" customHeight="1">
      <c r="A213" s="48"/>
      <c r="B213" s="48"/>
      <c r="C213" s="48"/>
      <c r="D213" s="61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5.75" customHeight="1">
      <c r="A214" s="48"/>
      <c r="B214" s="48"/>
      <c r="C214" s="48"/>
      <c r="D214" s="61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5.75" customHeight="1">
      <c r="A215" s="48"/>
      <c r="B215" s="48"/>
      <c r="C215" s="48"/>
      <c r="D215" s="61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5.75" customHeight="1">
      <c r="A216" s="48"/>
      <c r="B216" s="48"/>
      <c r="C216" s="48"/>
      <c r="D216" s="61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5.75" customHeight="1">
      <c r="A217" s="48"/>
      <c r="B217" s="48"/>
      <c r="C217" s="48"/>
      <c r="D217" s="61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5.75" customHeight="1">
      <c r="A218" s="48"/>
      <c r="B218" s="48"/>
      <c r="C218" s="48"/>
      <c r="D218" s="61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5.75" customHeight="1">
      <c r="A219" s="48"/>
      <c r="B219" s="48"/>
      <c r="C219" s="48"/>
      <c r="D219" s="61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5.75" customHeight="1">
      <c r="A220" s="48"/>
      <c r="B220" s="48"/>
      <c r="C220" s="48"/>
      <c r="D220" s="61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5.75" customHeight="1">
      <c r="A221" s="48"/>
      <c r="B221" s="48"/>
      <c r="C221" s="48"/>
      <c r="D221" s="61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5.75" customHeight="1">
      <c r="A222" s="48"/>
      <c r="B222" s="48"/>
      <c r="C222" s="48"/>
      <c r="D222" s="61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5.75" customHeight="1">
      <c r="A223" s="48"/>
      <c r="B223" s="48"/>
      <c r="C223" s="48"/>
      <c r="D223" s="61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5.75" customHeight="1">
      <c r="A224" s="48"/>
      <c r="B224" s="48"/>
      <c r="C224" s="48"/>
      <c r="D224" s="61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5.75" customHeight="1">
      <c r="A225" s="48"/>
      <c r="B225" s="48"/>
      <c r="C225" s="48"/>
      <c r="D225" s="61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5.75" customHeight="1">
      <c r="A226" s="48"/>
      <c r="B226" s="48"/>
      <c r="C226" s="48"/>
      <c r="D226" s="61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5.75" customHeight="1">
      <c r="A227" s="48"/>
      <c r="B227" s="48"/>
      <c r="C227" s="48"/>
      <c r="D227" s="61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5.75" customHeight="1">
      <c r="A228" s="48"/>
      <c r="B228" s="48"/>
      <c r="C228" s="48"/>
      <c r="D228" s="61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5.75" customHeight="1">
      <c r="A229" s="48"/>
      <c r="B229" s="48"/>
      <c r="C229" s="48"/>
      <c r="D229" s="61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5.75" customHeight="1">
      <c r="A230" s="48"/>
      <c r="B230" s="48"/>
      <c r="C230" s="48"/>
      <c r="D230" s="61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5.75" customHeight="1">
      <c r="A231" s="48"/>
      <c r="B231" s="48"/>
      <c r="C231" s="48"/>
      <c r="D231" s="61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5.75" customHeight="1">
      <c r="A232" s="48"/>
      <c r="B232" s="48"/>
      <c r="C232" s="48"/>
      <c r="D232" s="61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5.75" customHeight="1">
      <c r="A233" s="48"/>
      <c r="B233" s="48"/>
      <c r="C233" s="48"/>
      <c r="D233" s="61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5.75" customHeight="1">
      <c r="A234" s="48"/>
      <c r="B234" s="48"/>
      <c r="C234" s="48"/>
      <c r="D234" s="61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5.75" customHeight="1">
      <c r="A235" s="48"/>
      <c r="B235" s="48"/>
      <c r="C235" s="48"/>
      <c r="D235" s="61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5.75" customHeight="1">
      <c r="A236" s="48"/>
      <c r="B236" s="48"/>
      <c r="C236" s="48"/>
      <c r="D236" s="61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5.75" customHeight="1">
      <c r="A237" s="48"/>
      <c r="B237" s="48"/>
      <c r="C237" s="48"/>
      <c r="D237" s="61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5.75" customHeight="1">
      <c r="A238" s="48"/>
      <c r="B238" s="48"/>
      <c r="C238" s="48"/>
      <c r="D238" s="61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5.75" customHeight="1">
      <c r="A239" s="48"/>
      <c r="B239" s="48"/>
      <c r="C239" s="48"/>
      <c r="D239" s="61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5.75" customHeight="1">
      <c r="A240" s="48"/>
      <c r="B240" s="48"/>
      <c r="C240" s="48"/>
      <c r="D240" s="61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5.75" customHeight="1">
      <c r="A241" s="48"/>
      <c r="B241" s="48"/>
      <c r="C241" s="48"/>
      <c r="D241" s="61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5.75" customHeight="1">
      <c r="A242" s="48"/>
      <c r="B242" s="48"/>
      <c r="C242" s="48"/>
      <c r="D242" s="61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5.75" customHeight="1">
      <c r="A243" s="48"/>
      <c r="B243" s="48"/>
      <c r="C243" s="48"/>
      <c r="D243" s="61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5.75" customHeight="1">
      <c r="A244" s="48"/>
      <c r="B244" s="48"/>
      <c r="C244" s="48"/>
      <c r="D244" s="61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5.75" customHeight="1">
      <c r="A245" s="48"/>
      <c r="B245" s="48"/>
      <c r="C245" s="48"/>
      <c r="D245" s="61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5.75" customHeight="1">
      <c r="A246" s="48"/>
      <c r="B246" s="48"/>
      <c r="C246" s="48"/>
      <c r="D246" s="61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5.75" customHeight="1">
      <c r="A247" s="48"/>
      <c r="B247" s="48"/>
      <c r="C247" s="48"/>
      <c r="D247" s="61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5.75" customHeight="1">
      <c r="A248" s="48"/>
      <c r="B248" s="48"/>
      <c r="C248" s="48"/>
      <c r="D248" s="61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5.75" customHeight="1">
      <c r="A249" s="48"/>
      <c r="B249" s="48"/>
      <c r="C249" s="48"/>
      <c r="D249" s="61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5.75" customHeight="1">
      <c r="A250" s="48"/>
      <c r="B250" s="48"/>
      <c r="C250" s="48"/>
      <c r="D250" s="61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5.75" customHeight="1">
      <c r="A251" s="48"/>
      <c r="B251" s="48"/>
      <c r="C251" s="48"/>
      <c r="D251" s="61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5.75" customHeight="1">
      <c r="A252" s="48"/>
      <c r="B252" s="48"/>
      <c r="C252" s="48"/>
      <c r="D252" s="61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5.75" customHeight="1">
      <c r="A253" s="48"/>
      <c r="B253" s="48"/>
      <c r="C253" s="48"/>
      <c r="D253" s="61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5.75" customHeight="1">
      <c r="A254" s="48"/>
      <c r="B254" s="48"/>
      <c r="C254" s="48"/>
      <c r="D254" s="61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5.75" customHeight="1">
      <c r="A255" s="48"/>
      <c r="B255" s="48"/>
      <c r="C255" s="48"/>
      <c r="D255" s="61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5.75" customHeight="1">
      <c r="A256" s="48"/>
      <c r="B256" s="48"/>
      <c r="C256" s="48"/>
      <c r="D256" s="61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5.75" customHeight="1">
      <c r="A257" s="48"/>
      <c r="B257" s="48"/>
      <c r="C257" s="48"/>
      <c r="D257" s="61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5.75" customHeight="1">
      <c r="A258" s="48"/>
      <c r="B258" s="48"/>
      <c r="C258" s="48"/>
      <c r="D258" s="61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5.75" customHeight="1">
      <c r="A259" s="48"/>
      <c r="B259" s="48"/>
      <c r="C259" s="48"/>
      <c r="D259" s="61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5.75" customHeight="1">
      <c r="A260" s="48"/>
      <c r="B260" s="48"/>
      <c r="C260" s="48"/>
      <c r="D260" s="61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5.75" customHeight="1">
      <c r="A261" s="48"/>
      <c r="B261" s="48"/>
      <c r="C261" s="48"/>
      <c r="D261" s="61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5.75" customHeight="1">
      <c r="A262" s="48"/>
      <c r="B262" s="48"/>
      <c r="C262" s="48"/>
      <c r="D262" s="61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5.75" customHeight="1">
      <c r="A263" s="48"/>
      <c r="B263" s="48"/>
      <c r="C263" s="48"/>
      <c r="D263" s="61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5.75" customHeight="1">
      <c r="A264" s="48"/>
      <c r="B264" s="48"/>
      <c r="C264" s="48"/>
      <c r="D264" s="61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5.75" customHeight="1">
      <c r="A265" s="48"/>
      <c r="B265" s="48"/>
      <c r="C265" s="48"/>
      <c r="D265" s="61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5.75" customHeight="1">
      <c r="A266" s="48"/>
      <c r="B266" s="48"/>
      <c r="C266" s="48"/>
      <c r="D266" s="61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5.75" customHeight="1">
      <c r="A267" s="48"/>
      <c r="B267" s="48"/>
      <c r="C267" s="48"/>
      <c r="D267" s="61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5.75" customHeight="1">
      <c r="A268" s="48"/>
      <c r="B268" s="48"/>
      <c r="C268" s="48"/>
      <c r="D268" s="61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5.75" customHeight="1">
      <c r="A269" s="48"/>
      <c r="B269" s="48"/>
      <c r="C269" s="48"/>
      <c r="D269" s="61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5.75" customHeight="1">
      <c r="A270" s="48"/>
      <c r="B270" s="48"/>
      <c r="C270" s="48"/>
      <c r="D270" s="61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5.75" customHeight="1">
      <c r="A271" s="48"/>
      <c r="B271" s="48"/>
      <c r="C271" s="48"/>
      <c r="D271" s="61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5.75" customHeight="1">
      <c r="A272" s="48"/>
      <c r="B272" s="48"/>
      <c r="C272" s="48"/>
      <c r="D272" s="61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5.75" customHeight="1">
      <c r="A273" s="48"/>
      <c r="B273" s="48"/>
      <c r="C273" s="48"/>
      <c r="D273" s="61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5.75" customHeight="1">
      <c r="A274" s="48"/>
      <c r="B274" s="48"/>
      <c r="C274" s="48"/>
      <c r="D274" s="61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5.75" customHeight="1">
      <c r="A275" s="48"/>
      <c r="B275" s="48"/>
      <c r="C275" s="48"/>
      <c r="D275" s="61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5.75" customHeight="1">
      <c r="A276" s="48"/>
      <c r="B276" s="48"/>
      <c r="C276" s="48"/>
      <c r="D276" s="61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5.75" customHeight="1">
      <c r="A277" s="48"/>
      <c r="B277" s="48"/>
      <c r="C277" s="48"/>
      <c r="D277" s="61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5.75" customHeight="1">
      <c r="A278" s="48"/>
      <c r="B278" s="48"/>
      <c r="C278" s="48"/>
      <c r="D278" s="61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5.75" customHeight="1">
      <c r="A279" s="48"/>
      <c r="B279" s="48"/>
      <c r="C279" s="48"/>
      <c r="D279" s="61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5.75" customHeight="1">
      <c r="A280" s="48"/>
      <c r="B280" s="48"/>
      <c r="C280" s="48"/>
      <c r="D280" s="61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5.75" customHeight="1">
      <c r="A281" s="48"/>
      <c r="B281" s="48"/>
      <c r="C281" s="48"/>
      <c r="D281" s="61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5.75" customHeight="1">
      <c r="A282" s="48"/>
      <c r="B282" s="48"/>
      <c r="C282" s="48"/>
      <c r="D282" s="61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5.75" customHeight="1">
      <c r="A283" s="48"/>
      <c r="B283" s="48"/>
      <c r="C283" s="48"/>
      <c r="D283" s="61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5.75" customHeight="1">
      <c r="A284" s="48"/>
      <c r="B284" s="48"/>
      <c r="C284" s="48"/>
      <c r="D284" s="61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5.75" customHeight="1">
      <c r="A285" s="48"/>
      <c r="B285" s="48"/>
      <c r="C285" s="48"/>
      <c r="D285" s="61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5.75" customHeight="1">
      <c r="A286" s="48"/>
      <c r="B286" s="48"/>
      <c r="C286" s="48"/>
      <c r="D286" s="61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5.75" customHeight="1">
      <c r="A287" s="48"/>
      <c r="B287" s="48"/>
      <c r="C287" s="48"/>
      <c r="D287" s="61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5.75" customHeight="1">
      <c r="A288" s="48"/>
      <c r="B288" s="48"/>
      <c r="C288" s="48"/>
      <c r="D288" s="61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5.75" customHeight="1">
      <c r="A289" s="48"/>
      <c r="B289" s="48"/>
      <c r="C289" s="48"/>
      <c r="D289" s="61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5.75" customHeight="1">
      <c r="A290" s="48"/>
      <c r="B290" s="48"/>
      <c r="C290" s="48"/>
      <c r="D290" s="61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5.75" customHeight="1">
      <c r="A291" s="48"/>
      <c r="B291" s="48"/>
      <c r="C291" s="48"/>
      <c r="D291" s="61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5.75" customHeight="1">
      <c r="A292" s="48"/>
      <c r="B292" s="48"/>
      <c r="C292" s="48"/>
      <c r="D292" s="61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5.75" customHeight="1">
      <c r="A293" s="48"/>
      <c r="B293" s="48"/>
      <c r="C293" s="48"/>
      <c r="D293" s="61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5.75" customHeight="1">
      <c r="A294" s="48"/>
      <c r="B294" s="48"/>
      <c r="C294" s="48"/>
      <c r="D294" s="61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5.75" customHeight="1">
      <c r="A295" s="48"/>
      <c r="B295" s="48"/>
      <c r="C295" s="48"/>
      <c r="D295" s="61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5.75" customHeight="1">
      <c r="A296" s="48"/>
      <c r="B296" s="48"/>
      <c r="C296" s="48"/>
      <c r="D296" s="61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5.75" customHeight="1">
      <c r="A297" s="48"/>
      <c r="B297" s="48"/>
      <c r="C297" s="48"/>
      <c r="D297" s="61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5.75" customHeight="1">
      <c r="A298" s="48"/>
      <c r="B298" s="48"/>
      <c r="C298" s="48"/>
      <c r="D298" s="61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5.75" customHeight="1">
      <c r="A299" s="48"/>
      <c r="B299" s="48"/>
      <c r="C299" s="48"/>
      <c r="D299" s="61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5.75" customHeight="1">
      <c r="A300" s="48"/>
      <c r="B300" s="48"/>
      <c r="C300" s="48"/>
      <c r="D300" s="61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5.75" customHeight="1">
      <c r="A301" s="48"/>
      <c r="B301" s="48"/>
      <c r="C301" s="48"/>
      <c r="D301" s="61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5.75" customHeight="1">
      <c r="A302" s="48"/>
      <c r="B302" s="48"/>
      <c r="C302" s="48"/>
      <c r="D302" s="61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5.75" customHeight="1">
      <c r="A303" s="48"/>
      <c r="B303" s="48"/>
      <c r="C303" s="48"/>
      <c r="D303" s="61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5.75" customHeight="1">
      <c r="A304" s="48"/>
      <c r="B304" s="48"/>
      <c r="C304" s="48"/>
      <c r="D304" s="61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5.75" customHeight="1">
      <c r="A305" s="48"/>
      <c r="B305" s="48"/>
      <c r="C305" s="48"/>
      <c r="D305" s="61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5.75" customHeight="1">
      <c r="A306" s="48"/>
      <c r="B306" s="48"/>
      <c r="C306" s="48"/>
      <c r="D306" s="61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5.75" customHeight="1">
      <c r="A307" s="48"/>
      <c r="B307" s="48"/>
      <c r="C307" s="48"/>
      <c r="D307" s="61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5.75" customHeight="1">
      <c r="A308" s="48"/>
      <c r="B308" s="48"/>
      <c r="C308" s="48"/>
      <c r="D308" s="61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5.75" customHeight="1">
      <c r="A309" s="48"/>
      <c r="B309" s="48"/>
      <c r="C309" s="48"/>
      <c r="D309" s="61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5.75" customHeight="1">
      <c r="A310" s="48"/>
      <c r="B310" s="48"/>
      <c r="C310" s="48"/>
      <c r="D310" s="61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5.75" customHeight="1">
      <c r="A311" s="48"/>
      <c r="B311" s="48"/>
      <c r="C311" s="48"/>
      <c r="D311" s="61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5.75" customHeight="1">
      <c r="A312" s="48"/>
      <c r="B312" s="48"/>
      <c r="C312" s="48"/>
      <c r="D312" s="61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5.75" customHeight="1">
      <c r="A313" s="48"/>
      <c r="B313" s="48"/>
      <c r="C313" s="48"/>
      <c r="D313" s="61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5.75" customHeight="1">
      <c r="A314" s="48"/>
      <c r="B314" s="48"/>
      <c r="C314" s="48"/>
      <c r="D314" s="61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5.75" customHeight="1">
      <c r="A315" s="48"/>
      <c r="B315" s="48"/>
      <c r="C315" s="48"/>
      <c r="D315" s="61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5.75" customHeight="1">
      <c r="A316" s="48"/>
      <c r="B316" s="48"/>
      <c r="C316" s="48"/>
      <c r="D316" s="61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5.75" customHeight="1">
      <c r="A317" s="48"/>
      <c r="B317" s="48"/>
      <c r="C317" s="48"/>
      <c r="D317" s="61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5.75" customHeight="1">
      <c r="A318" s="48"/>
      <c r="B318" s="48"/>
      <c r="C318" s="48"/>
      <c r="D318" s="61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5.75" customHeight="1">
      <c r="A319" s="48"/>
      <c r="B319" s="48"/>
      <c r="C319" s="48"/>
      <c r="D319" s="61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5.75" customHeight="1">
      <c r="A320" s="48"/>
      <c r="B320" s="48"/>
      <c r="C320" s="48"/>
      <c r="D320" s="61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5.75" customHeight="1">
      <c r="A321" s="48"/>
      <c r="B321" s="48"/>
      <c r="C321" s="48"/>
      <c r="D321" s="61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5.75" customHeight="1">
      <c r="A322" s="48"/>
      <c r="B322" s="48"/>
      <c r="C322" s="48"/>
      <c r="D322" s="61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5.75" customHeight="1">
      <c r="A323" s="48"/>
      <c r="B323" s="48"/>
      <c r="C323" s="48"/>
      <c r="D323" s="61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5.75" customHeight="1">
      <c r="A324" s="48"/>
      <c r="B324" s="48"/>
      <c r="C324" s="48"/>
      <c r="D324" s="61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5.75" customHeight="1">
      <c r="A325" s="48"/>
      <c r="B325" s="48"/>
      <c r="C325" s="48"/>
      <c r="D325" s="61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5.75" customHeight="1">
      <c r="A326" s="48"/>
      <c r="B326" s="48"/>
      <c r="C326" s="48"/>
      <c r="D326" s="61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5.75" customHeight="1">
      <c r="A327" s="48"/>
      <c r="B327" s="48"/>
      <c r="C327" s="48"/>
      <c r="D327" s="61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5.75" customHeight="1">
      <c r="A328" s="48"/>
      <c r="B328" s="48"/>
      <c r="C328" s="48"/>
      <c r="D328" s="61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5.75" customHeight="1">
      <c r="A329" s="48"/>
      <c r="B329" s="48"/>
      <c r="C329" s="48"/>
      <c r="D329" s="61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5.75" customHeight="1">
      <c r="A330" s="48"/>
      <c r="B330" s="48"/>
      <c r="C330" s="48"/>
      <c r="D330" s="61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5.75" customHeight="1">
      <c r="A331" s="48"/>
      <c r="B331" s="48"/>
      <c r="C331" s="48"/>
      <c r="D331" s="61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5.75" customHeight="1">
      <c r="A332" s="48"/>
      <c r="B332" s="48"/>
      <c r="C332" s="48"/>
      <c r="D332" s="61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5.75" customHeight="1">
      <c r="A333" s="48"/>
      <c r="B333" s="48"/>
      <c r="C333" s="48"/>
      <c r="D333" s="61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5.75" customHeight="1">
      <c r="A334" s="48"/>
      <c r="B334" s="48"/>
      <c r="C334" s="48"/>
      <c r="D334" s="61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5.75" customHeight="1">
      <c r="A335" s="48"/>
      <c r="B335" s="48"/>
      <c r="C335" s="48"/>
      <c r="D335" s="61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5.75" customHeight="1">
      <c r="A336" s="48"/>
      <c r="B336" s="48"/>
      <c r="C336" s="48"/>
      <c r="D336" s="61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5.75" customHeight="1">
      <c r="A337" s="48"/>
      <c r="B337" s="48"/>
      <c r="C337" s="48"/>
      <c r="D337" s="61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5.75" customHeight="1">
      <c r="A338" s="48"/>
      <c r="B338" s="48"/>
      <c r="C338" s="48"/>
      <c r="D338" s="61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5.75" customHeight="1">
      <c r="A339" s="48"/>
      <c r="B339" s="48"/>
      <c r="C339" s="48"/>
      <c r="D339" s="61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5.75" customHeight="1">
      <c r="A340" s="48"/>
      <c r="B340" s="48"/>
      <c r="C340" s="48"/>
      <c r="D340" s="61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5.75" customHeight="1">
      <c r="A341" s="48"/>
      <c r="B341" s="48"/>
      <c r="C341" s="48"/>
      <c r="D341" s="61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5.75" customHeight="1">
      <c r="A342" s="48"/>
      <c r="B342" s="48"/>
      <c r="C342" s="48"/>
      <c r="D342" s="61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5.75" customHeight="1">
      <c r="A343" s="48"/>
      <c r="B343" s="48"/>
      <c r="C343" s="48"/>
      <c r="D343" s="61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5.75" customHeight="1">
      <c r="A344" s="48"/>
      <c r="B344" s="48"/>
      <c r="C344" s="48"/>
      <c r="D344" s="61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5.75" customHeight="1">
      <c r="A345" s="48"/>
      <c r="B345" s="48"/>
      <c r="C345" s="48"/>
      <c r="D345" s="61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5.75" customHeight="1">
      <c r="A346" s="48"/>
      <c r="B346" s="48"/>
      <c r="C346" s="48"/>
      <c r="D346" s="61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5.75" customHeight="1">
      <c r="A347" s="48"/>
      <c r="B347" s="48"/>
      <c r="C347" s="48"/>
      <c r="D347" s="61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5.75" customHeight="1">
      <c r="A348" s="48"/>
      <c r="B348" s="48"/>
      <c r="C348" s="48"/>
      <c r="D348" s="61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5.75" customHeight="1">
      <c r="A349" s="48"/>
      <c r="B349" s="48"/>
      <c r="C349" s="48"/>
      <c r="D349" s="61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5.75" customHeight="1">
      <c r="A350" s="48"/>
      <c r="B350" s="48"/>
      <c r="C350" s="48"/>
      <c r="D350" s="61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5.75" customHeight="1">
      <c r="A351" s="48"/>
      <c r="B351" s="48"/>
      <c r="C351" s="48"/>
      <c r="D351" s="61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5.75" customHeight="1">
      <c r="A352" s="48"/>
      <c r="B352" s="48"/>
      <c r="C352" s="48"/>
      <c r="D352" s="61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5.75" customHeight="1">
      <c r="A353" s="48"/>
      <c r="B353" s="48"/>
      <c r="C353" s="48"/>
      <c r="D353" s="61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5.75" customHeight="1">
      <c r="A354" s="48"/>
      <c r="B354" s="48"/>
      <c r="C354" s="48"/>
      <c r="D354" s="61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5.75" customHeight="1">
      <c r="A355" s="48"/>
      <c r="B355" s="48"/>
      <c r="C355" s="48"/>
      <c r="D355" s="61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5.75" customHeight="1">
      <c r="A356" s="48"/>
      <c r="B356" s="48"/>
      <c r="C356" s="48"/>
      <c r="D356" s="61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5.75" customHeight="1">
      <c r="A357" s="48"/>
      <c r="B357" s="48"/>
      <c r="C357" s="48"/>
      <c r="D357" s="61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5.75" customHeight="1">
      <c r="A358" s="48"/>
      <c r="B358" s="48"/>
      <c r="C358" s="48"/>
      <c r="D358" s="61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5.75" customHeight="1">
      <c r="A359" s="48"/>
      <c r="B359" s="48"/>
      <c r="C359" s="48"/>
      <c r="D359" s="61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5.75" customHeight="1">
      <c r="A360" s="48"/>
      <c r="B360" s="48"/>
      <c r="C360" s="48"/>
      <c r="D360" s="61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5.75" customHeight="1">
      <c r="A361" s="48"/>
      <c r="B361" s="48"/>
      <c r="C361" s="48"/>
      <c r="D361" s="61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5.75" customHeight="1">
      <c r="A362" s="48"/>
      <c r="B362" s="48"/>
      <c r="C362" s="48"/>
      <c r="D362" s="61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5.75" customHeight="1">
      <c r="A363" s="48"/>
      <c r="B363" s="48"/>
      <c r="C363" s="48"/>
      <c r="D363" s="61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5.75" customHeight="1">
      <c r="A364" s="48"/>
      <c r="B364" s="48"/>
      <c r="C364" s="48"/>
      <c r="D364" s="61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5.75" customHeight="1">
      <c r="A365" s="48"/>
      <c r="B365" s="48"/>
      <c r="C365" s="48"/>
      <c r="D365" s="61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5.75" customHeight="1">
      <c r="A366" s="48"/>
      <c r="B366" s="48"/>
      <c r="C366" s="48"/>
      <c r="D366" s="61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5.75" customHeight="1">
      <c r="A367" s="48"/>
      <c r="B367" s="48"/>
      <c r="C367" s="48"/>
      <c r="D367" s="61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5.75" customHeight="1">
      <c r="A368" s="48"/>
      <c r="B368" s="48"/>
      <c r="C368" s="48"/>
      <c r="D368" s="61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5.75" customHeight="1">
      <c r="A369" s="48"/>
      <c r="B369" s="48"/>
      <c r="C369" s="48"/>
      <c r="D369" s="61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5.75" customHeight="1">
      <c r="A370" s="48"/>
      <c r="B370" s="48"/>
      <c r="C370" s="48"/>
      <c r="D370" s="61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5.75" customHeight="1">
      <c r="A371" s="48"/>
      <c r="B371" s="48"/>
      <c r="C371" s="48"/>
      <c r="D371" s="61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5.75" customHeight="1">
      <c r="A372" s="48"/>
      <c r="B372" s="48"/>
      <c r="C372" s="48"/>
      <c r="D372" s="61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5.75" customHeight="1">
      <c r="A373" s="48"/>
      <c r="B373" s="48"/>
      <c r="C373" s="48"/>
      <c r="D373" s="61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5.75" customHeight="1">
      <c r="A374" s="48"/>
      <c r="B374" s="48"/>
      <c r="C374" s="48"/>
      <c r="D374" s="61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5.75" customHeight="1">
      <c r="A375" s="48"/>
      <c r="B375" s="48"/>
      <c r="C375" s="48"/>
      <c r="D375" s="61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5.75" customHeight="1">
      <c r="A376" s="48"/>
      <c r="B376" s="48"/>
      <c r="C376" s="48"/>
      <c r="D376" s="61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5.75" customHeight="1">
      <c r="A377" s="48"/>
      <c r="B377" s="48"/>
      <c r="C377" s="48"/>
      <c r="D377" s="61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5.75" customHeight="1">
      <c r="A378" s="48"/>
      <c r="B378" s="48"/>
      <c r="C378" s="48"/>
      <c r="D378" s="61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5.75" customHeight="1">
      <c r="A379" s="48"/>
      <c r="B379" s="48"/>
      <c r="C379" s="48"/>
      <c r="D379" s="61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5.75" customHeight="1">
      <c r="A380" s="48"/>
      <c r="B380" s="48"/>
      <c r="C380" s="48"/>
      <c r="D380" s="61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5.75" customHeight="1">
      <c r="A381" s="48"/>
      <c r="B381" s="48"/>
      <c r="C381" s="48"/>
      <c r="D381" s="61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5.75" customHeight="1">
      <c r="A382" s="48"/>
      <c r="B382" s="48"/>
      <c r="C382" s="48"/>
      <c r="D382" s="61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5.75" customHeight="1">
      <c r="A383" s="48"/>
      <c r="B383" s="48"/>
      <c r="C383" s="48"/>
      <c r="D383" s="61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5.75" customHeight="1">
      <c r="A384" s="48"/>
      <c r="B384" s="48"/>
      <c r="C384" s="48"/>
      <c r="D384" s="61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5.75" customHeight="1">
      <c r="A385" s="48"/>
      <c r="B385" s="48"/>
      <c r="C385" s="48"/>
      <c r="D385" s="61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5.75" customHeight="1">
      <c r="A386" s="48"/>
      <c r="B386" s="48"/>
      <c r="C386" s="48"/>
      <c r="D386" s="61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5.75" customHeight="1">
      <c r="A387" s="48"/>
      <c r="B387" s="48"/>
      <c r="C387" s="48"/>
      <c r="D387" s="61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5.75" customHeight="1">
      <c r="A388" s="48"/>
      <c r="B388" s="48"/>
      <c r="C388" s="48"/>
      <c r="D388" s="61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5.75" customHeight="1">
      <c r="A389" s="48"/>
      <c r="B389" s="48"/>
      <c r="C389" s="48"/>
      <c r="D389" s="61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5.75" customHeight="1">
      <c r="A390" s="48"/>
      <c r="B390" s="48"/>
      <c r="C390" s="48"/>
      <c r="D390" s="61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5.75" customHeight="1">
      <c r="A391" s="48"/>
      <c r="B391" s="48"/>
      <c r="C391" s="48"/>
      <c r="D391" s="61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5.75" customHeight="1">
      <c r="A392" s="48"/>
      <c r="B392" s="48"/>
      <c r="C392" s="48"/>
      <c r="D392" s="61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5.75" customHeight="1">
      <c r="A393" s="48"/>
      <c r="B393" s="48"/>
      <c r="C393" s="48"/>
      <c r="D393" s="61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5.75" customHeight="1">
      <c r="A394" s="48"/>
      <c r="B394" s="48"/>
      <c r="C394" s="48"/>
      <c r="D394" s="61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5.75" customHeight="1">
      <c r="A395" s="48"/>
      <c r="B395" s="48"/>
      <c r="C395" s="48"/>
      <c r="D395" s="61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5.75" customHeight="1">
      <c r="A396" s="48"/>
      <c r="B396" s="48"/>
      <c r="C396" s="48"/>
      <c r="D396" s="61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5.75" customHeight="1">
      <c r="A397" s="48"/>
      <c r="B397" s="48"/>
      <c r="C397" s="48"/>
      <c r="D397" s="61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5.75" customHeight="1">
      <c r="A398" s="48"/>
      <c r="B398" s="48"/>
      <c r="C398" s="48"/>
      <c r="D398" s="61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5.75" customHeight="1">
      <c r="A399" s="48"/>
      <c r="B399" s="48"/>
      <c r="C399" s="48"/>
      <c r="D399" s="61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5.75" customHeight="1">
      <c r="A400" s="48"/>
      <c r="B400" s="48"/>
      <c r="C400" s="48"/>
      <c r="D400" s="61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5.75" customHeight="1">
      <c r="A401" s="48"/>
      <c r="B401" s="48"/>
      <c r="C401" s="48"/>
      <c r="D401" s="61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5.75" customHeight="1">
      <c r="A402" s="48"/>
      <c r="B402" s="48"/>
      <c r="C402" s="48"/>
      <c r="D402" s="61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5.75" customHeight="1">
      <c r="A403" s="48"/>
      <c r="B403" s="48"/>
      <c r="C403" s="48"/>
      <c r="D403" s="61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5.75" customHeight="1">
      <c r="A404" s="48"/>
      <c r="B404" s="48"/>
      <c r="C404" s="48"/>
      <c r="D404" s="61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5.75" customHeight="1">
      <c r="A405" s="48"/>
      <c r="B405" s="48"/>
      <c r="C405" s="48"/>
      <c r="D405" s="61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5.75" customHeight="1">
      <c r="A406" s="48"/>
      <c r="B406" s="48"/>
      <c r="C406" s="48"/>
      <c r="D406" s="61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5.75" customHeight="1">
      <c r="A407" s="48"/>
      <c r="B407" s="48"/>
      <c r="C407" s="48"/>
      <c r="D407" s="61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5.75" customHeight="1">
      <c r="A408" s="48"/>
      <c r="B408" s="48"/>
      <c r="C408" s="48"/>
      <c r="D408" s="61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5.75" customHeight="1">
      <c r="A409" s="48"/>
      <c r="B409" s="48"/>
      <c r="C409" s="48"/>
      <c r="D409" s="61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5.75" customHeight="1">
      <c r="A410" s="48"/>
      <c r="B410" s="48"/>
      <c r="C410" s="48"/>
      <c r="D410" s="61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5.75" customHeight="1">
      <c r="A411" s="48"/>
      <c r="B411" s="48"/>
      <c r="C411" s="48"/>
      <c r="D411" s="61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5.75" customHeight="1">
      <c r="A412" s="48"/>
      <c r="B412" s="48"/>
      <c r="C412" s="48"/>
      <c r="D412" s="61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5.75" customHeight="1">
      <c r="A413" s="48"/>
      <c r="B413" s="48"/>
      <c r="C413" s="48"/>
      <c r="D413" s="61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5.75" customHeight="1">
      <c r="A414" s="48"/>
      <c r="B414" s="48"/>
      <c r="C414" s="48"/>
      <c r="D414" s="61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5.75" customHeight="1">
      <c r="A415" s="48"/>
      <c r="B415" s="48"/>
      <c r="C415" s="48"/>
      <c r="D415" s="61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5.75" customHeight="1">
      <c r="A416" s="48"/>
      <c r="B416" s="48"/>
      <c r="C416" s="48"/>
      <c r="D416" s="61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5.75" customHeight="1">
      <c r="A417" s="48"/>
      <c r="B417" s="48"/>
      <c r="C417" s="48"/>
      <c r="D417" s="61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5.75" customHeight="1">
      <c r="A418" s="48"/>
      <c r="B418" s="48"/>
      <c r="C418" s="48"/>
      <c r="D418" s="61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5.75" customHeight="1">
      <c r="A419" s="48"/>
      <c r="B419" s="48"/>
      <c r="C419" s="48"/>
      <c r="D419" s="61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5.75" customHeight="1">
      <c r="A420" s="48"/>
      <c r="B420" s="48"/>
      <c r="C420" s="48"/>
      <c r="D420" s="61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5.75" customHeight="1">
      <c r="A421" s="48"/>
      <c r="B421" s="48"/>
      <c r="C421" s="48"/>
      <c r="D421" s="61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5.75" customHeight="1">
      <c r="A422" s="48"/>
      <c r="B422" s="48"/>
      <c r="C422" s="48"/>
      <c r="D422" s="61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5.75" customHeight="1">
      <c r="A423" s="48"/>
      <c r="B423" s="48"/>
      <c r="C423" s="48"/>
      <c r="D423" s="61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5.75" customHeight="1">
      <c r="A424" s="48"/>
      <c r="B424" s="48"/>
      <c r="C424" s="48"/>
      <c r="D424" s="61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5.75" customHeight="1">
      <c r="A425" s="48"/>
      <c r="B425" s="48"/>
      <c r="C425" s="48"/>
      <c r="D425" s="61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5.75" customHeight="1">
      <c r="A426" s="48"/>
      <c r="B426" s="48"/>
      <c r="C426" s="48"/>
      <c r="D426" s="61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5.75" customHeight="1">
      <c r="A427" s="48"/>
      <c r="B427" s="48"/>
      <c r="C427" s="48"/>
      <c r="D427" s="61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5.75" customHeight="1">
      <c r="A428" s="48"/>
      <c r="B428" s="48"/>
      <c r="C428" s="48"/>
      <c r="D428" s="61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5.75" customHeight="1">
      <c r="A429" s="48"/>
      <c r="B429" s="48"/>
      <c r="C429" s="48"/>
      <c r="D429" s="61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5.75" customHeight="1">
      <c r="A430" s="48"/>
      <c r="B430" s="48"/>
      <c r="C430" s="48"/>
      <c r="D430" s="61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5.75" customHeight="1">
      <c r="A431" s="48"/>
      <c r="B431" s="48"/>
      <c r="C431" s="48"/>
      <c r="D431" s="61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5.75" customHeight="1">
      <c r="A432" s="48"/>
      <c r="B432" s="48"/>
      <c r="C432" s="48"/>
      <c r="D432" s="61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5.75" customHeight="1">
      <c r="A433" s="48"/>
      <c r="B433" s="48"/>
      <c r="C433" s="48"/>
      <c r="D433" s="61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5.75" customHeight="1">
      <c r="A434" s="48"/>
      <c r="B434" s="48"/>
      <c r="C434" s="48"/>
      <c r="D434" s="61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5.75" customHeight="1">
      <c r="A435" s="48"/>
      <c r="B435" s="48"/>
      <c r="C435" s="48"/>
      <c r="D435" s="61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5.75" customHeight="1">
      <c r="A436" s="48"/>
      <c r="B436" s="48"/>
      <c r="C436" s="48"/>
      <c r="D436" s="61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5.75" customHeight="1">
      <c r="A437" s="48"/>
      <c r="B437" s="48"/>
      <c r="C437" s="48"/>
      <c r="D437" s="61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5.75" customHeight="1">
      <c r="A438" s="48"/>
      <c r="B438" s="48"/>
      <c r="C438" s="48"/>
      <c r="D438" s="61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5.75" customHeight="1">
      <c r="A439" s="48"/>
      <c r="B439" s="48"/>
      <c r="C439" s="48"/>
      <c r="D439" s="61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5.75" customHeight="1">
      <c r="A440" s="48"/>
      <c r="B440" s="48"/>
      <c r="C440" s="48"/>
      <c r="D440" s="61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5.75" customHeight="1">
      <c r="A441" s="48"/>
      <c r="B441" s="48"/>
      <c r="C441" s="48"/>
      <c r="D441" s="61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5.75" customHeight="1">
      <c r="A442" s="48"/>
      <c r="B442" s="48"/>
      <c r="C442" s="48"/>
      <c r="D442" s="61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5.75" customHeight="1">
      <c r="A443" s="48"/>
      <c r="B443" s="48"/>
      <c r="C443" s="48"/>
      <c r="D443" s="61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5.75" customHeight="1">
      <c r="A444" s="48"/>
      <c r="B444" s="48"/>
      <c r="C444" s="48"/>
      <c r="D444" s="61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5.75" customHeight="1">
      <c r="A445" s="48"/>
      <c r="B445" s="48"/>
      <c r="C445" s="48"/>
      <c r="D445" s="61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5.75" customHeight="1">
      <c r="A446" s="48"/>
      <c r="B446" s="48"/>
      <c r="C446" s="48"/>
      <c r="D446" s="61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5.75" customHeight="1">
      <c r="A447" s="48"/>
      <c r="B447" s="48"/>
      <c r="C447" s="48"/>
      <c r="D447" s="61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5.75" customHeight="1">
      <c r="A448" s="48"/>
      <c r="B448" s="48"/>
      <c r="C448" s="48"/>
      <c r="D448" s="61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5.75" customHeight="1">
      <c r="A449" s="48"/>
      <c r="B449" s="48"/>
      <c r="C449" s="48"/>
      <c r="D449" s="61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5.75" customHeight="1">
      <c r="A450" s="48"/>
      <c r="B450" s="48"/>
      <c r="C450" s="48"/>
      <c r="D450" s="61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5.75" customHeight="1">
      <c r="A451" s="48"/>
      <c r="B451" s="48"/>
      <c r="C451" s="48"/>
      <c r="D451" s="61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5.75" customHeight="1">
      <c r="A452" s="48"/>
      <c r="B452" s="48"/>
      <c r="C452" s="48"/>
      <c r="D452" s="61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5.75" customHeight="1">
      <c r="A453" s="48"/>
      <c r="B453" s="48"/>
      <c r="C453" s="48"/>
      <c r="D453" s="61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5.75" customHeight="1">
      <c r="A454" s="48"/>
      <c r="B454" s="48"/>
      <c r="C454" s="48"/>
      <c r="D454" s="61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5.75" customHeight="1">
      <c r="A455" s="48"/>
      <c r="B455" s="48"/>
      <c r="C455" s="48"/>
      <c r="D455" s="61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5.75" customHeight="1">
      <c r="A456" s="48"/>
      <c r="B456" s="48"/>
      <c r="C456" s="48"/>
      <c r="D456" s="61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5.75" customHeight="1">
      <c r="A457" s="48"/>
      <c r="B457" s="48"/>
      <c r="C457" s="48"/>
      <c r="D457" s="61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5.75" customHeight="1">
      <c r="A458" s="48"/>
      <c r="B458" s="48"/>
      <c r="C458" s="48"/>
      <c r="D458" s="61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5.75" customHeight="1">
      <c r="A459" s="48"/>
      <c r="B459" s="48"/>
      <c r="C459" s="48"/>
      <c r="D459" s="61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5.75" customHeight="1">
      <c r="A460" s="48"/>
      <c r="B460" s="48"/>
      <c r="C460" s="48"/>
      <c r="D460" s="61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5.75" customHeight="1">
      <c r="A461" s="48"/>
      <c r="B461" s="48"/>
      <c r="C461" s="48"/>
      <c r="D461" s="61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5.75" customHeight="1">
      <c r="A462" s="48"/>
      <c r="B462" s="48"/>
      <c r="C462" s="48"/>
      <c r="D462" s="61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5.75" customHeight="1">
      <c r="A463" s="48"/>
      <c r="B463" s="48"/>
      <c r="C463" s="48"/>
      <c r="D463" s="61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5.75" customHeight="1">
      <c r="A464" s="48"/>
      <c r="B464" s="48"/>
      <c r="C464" s="48"/>
      <c r="D464" s="61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5.75" customHeight="1">
      <c r="A465" s="48"/>
      <c r="B465" s="48"/>
      <c r="C465" s="48"/>
      <c r="D465" s="61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5.75" customHeight="1">
      <c r="A466" s="48"/>
      <c r="B466" s="48"/>
      <c r="C466" s="48"/>
      <c r="D466" s="61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5.75" customHeight="1">
      <c r="A467" s="48"/>
      <c r="B467" s="48"/>
      <c r="C467" s="48"/>
      <c r="D467" s="61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5.75" customHeight="1">
      <c r="A468" s="48"/>
      <c r="B468" s="48"/>
      <c r="C468" s="48"/>
      <c r="D468" s="61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5.75" customHeight="1">
      <c r="A469" s="48"/>
      <c r="B469" s="48"/>
      <c r="C469" s="48"/>
      <c r="D469" s="61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5.75" customHeight="1">
      <c r="A470" s="48"/>
      <c r="B470" s="48"/>
      <c r="C470" s="48"/>
      <c r="D470" s="61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5.75" customHeight="1">
      <c r="A471" s="48"/>
      <c r="B471" s="48"/>
      <c r="C471" s="48"/>
      <c r="D471" s="61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5.75" customHeight="1">
      <c r="A472" s="48"/>
      <c r="B472" s="48"/>
      <c r="C472" s="48"/>
      <c r="D472" s="61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5.75" customHeight="1">
      <c r="A473" s="48"/>
      <c r="B473" s="48"/>
      <c r="C473" s="48"/>
      <c r="D473" s="61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5.75" customHeight="1">
      <c r="A474" s="48"/>
      <c r="B474" s="48"/>
      <c r="C474" s="48"/>
      <c r="D474" s="61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5.75" customHeight="1">
      <c r="A475" s="48"/>
      <c r="B475" s="48"/>
      <c r="C475" s="48"/>
      <c r="D475" s="61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5.75" customHeight="1">
      <c r="A476" s="48"/>
      <c r="B476" s="48"/>
      <c r="C476" s="48"/>
      <c r="D476" s="61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5.75" customHeight="1">
      <c r="A477" s="48"/>
      <c r="B477" s="48"/>
      <c r="C477" s="48"/>
      <c r="D477" s="61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5.75" customHeight="1">
      <c r="A478" s="48"/>
      <c r="B478" s="48"/>
      <c r="C478" s="48"/>
      <c r="D478" s="61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5.75" customHeight="1">
      <c r="A479" s="48"/>
      <c r="B479" s="48"/>
      <c r="C479" s="48"/>
      <c r="D479" s="61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5.75" customHeight="1">
      <c r="A480" s="48"/>
      <c r="B480" s="48"/>
      <c r="C480" s="48"/>
      <c r="D480" s="61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5.75" customHeight="1">
      <c r="A481" s="48"/>
      <c r="B481" s="48"/>
      <c r="C481" s="48"/>
      <c r="D481" s="61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5.75" customHeight="1">
      <c r="A482" s="48"/>
      <c r="B482" s="48"/>
      <c r="C482" s="48"/>
      <c r="D482" s="61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5.75" customHeight="1">
      <c r="A483" s="48"/>
      <c r="B483" s="48"/>
      <c r="C483" s="48"/>
      <c r="D483" s="61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5.75" customHeight="1">
      <c r="A484" s="48"/>
      <c r="B484" s="48"/>
      <c r="C484" s="48"/>
      <c r="D484" s="61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5.75" customHeight="1">
      <c r="A485" s="48"/>
      <c r="B485" s="48"/>
      <c r="C485" s="48"/>
      <c r="D485" s="61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5.75" customHeight="1">
      <c r="A486" s="48"/>
      <c r="B486" s="48"/>
      <c r="C486" s="48"/>
      <c r="D486" s="61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5.75" customHeight="1">
      <c r="A487" s="48"/>
      <c r="B487" s="48"/>
      <c r="C487" s="48"/>
      <c r="D487" s="61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5.75" customHeight="1">
      <c r="A488" s="48"/>
      <c r="B488" s="48"/>
      <c r="C488" s="48"/>
      <c r="D488" s="61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5.75" customHeight="1">
      <c r="A489" s="48"/>
      <c r="B489" s="48"/>
      <c r="C489" s="48"/>
      <c r="D489" s="61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5.75" customHeight="1">
      <c r="A490" s="48"/>
      <c r="B490" s="48"/>
      <c r="C490" s="48"/>
      <c r="D490" s="61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5.75" customHeight="1">
      <c r="A491" s="48"/>
      <c r="B491" s="48"/>
      <c r="C491" s="48"/>
      <c r="D491" s="61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5.75" customHeight="1">
      <c r="A492" s="48"/>
      <c r="B492" s="48"/>
      <c r="C492" s="48"/>
      <c r="D492" s="61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5.75" customHeight="1">
      <c r="A493" s="48"/>
      <c r="B493" s="48"/>
      <c r="C493" s="48"/>
      <c r="D493" s="61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5.75" customHeight="1">
      <c r="A494" s="48"/>
      <c r="B494" s="48"/>
      <c r="C494" s="48"/>
      <c r="D494" s="61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5.75" customHeight="1">
      <c r="A495" s="48"/>
      <c r="B495" s="48"/>
      <c r="C495" s="48"/>
      <c r="D495" s="61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5.75" customHeight="1">
      <c r="A496" s="48"/>
      <c r="B496" s="48"/>
      <c r="C496" s="48"/>
      <c r="D496" s="61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5.75" customHeight="1">
      <c r="A497" s="48"/>
      <c r="B497" s="48"/>
      <c r="C497" s="48"/>
      <c r="D497" s="61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5.75" customHeight="1">
      <c r="A498" s="48"/>
      <c r="B498" s="48"/>
      <c r="C498" s="48"/>
      <c r="D498" s="61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5.75" customHeight="1">
      <c r="A499" s="48"/>
      <c r="B499" s="48"/>
      <c r="C499" s="48"/>
      <c r="D499" s="61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5.75" customHeight="1">
      <c r="A500" s="48"/>
      <c r="B500" s="48"/>
      <c r="C500" s="48"/>
      <c r="D500" s="61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5.75" customHeight="1">
      <c r="A501" s="48"/>
      <c r="B501" s="48"/>
      <c r="C501" s="48"/>
      <c r="D501" s="61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5.75" customHeight="1">
      <c r="A502" s="48"/>
      <c r="B502" s="48"/>
      <c r="C502" s="48"/>
      <c r="D502" s="61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5.75" customHeight="1">
      <c r="A503" s="48"/>
      <c r="B503" s="48"/>
      <c r="C503" s="48"/>
      <c r="D503" s="61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5.75" customHeight="1">
      <c r="A504" s="48"/>
      <c r="B504" s="48"/>
      <c r="C504" s="48"/>
      <c r="D504" s="61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5.75" customHeight="1">
      <c r="A505" s="48"/>
      <c r="B505" s="48"/>
      <c r="C505" s="48"/>
      <c r="D505" s="61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5.75" customHeight="1">
      <c r="A506" s="48"/>
      <c r="B506" s="48"/>
      <c r="C506" s="48"/>
      <c r="D506" s="61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5.75" customHeight="1">
      <c r="A507" s="48"/>
      <c r="B507" s="48"/>
      <c r="C507" s="48"/>
      <c r="D507" s="61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5.75" customHeight="1">
      <c r="A508" s="48"/>
      <c r="B508" s="48"/>
      <c r="C508" s="48"/>
      <c r="D508" s="61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5.75" customHeight="1">
      <c r="A509" s="48"/>
      <c r="B509" s="48"/>
      <c r="C509" s="48"/>
      <c r="D509" s="61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5.75" customHeight="1">
      <c r="A510" s="48"/>
      <c r="B510" s="48"/>
      <c r="C510" s="48"/>
      <c r="D510" s="61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5.75" customHeight="1">
      <c r="A511" s="48"/>
      <c r="B511" s="48"/>
      <c r="C511" s="48"/>
      <c r="D511" s="61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5.75" customHeight="1">
      <c r="A512" s="48"/>
      <c r="B512" s="48"/>
      <c r="C512" s="48"/>
      <c r="D512" s="61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5.75" customHeight="1">
      <c r="A513" s="48"/>
      <c r="B513" s="48"/>
      <c r="C513" s="48"/>
      <c r="D513" s="61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5.75" customHeight="1">
      <c r="A514" s="48"/>
      <c r="B514" s="48"/>
      <c r="C514" s="48"/>
      <c r="D514" s="61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5.75" customHeight="1">
      <c r="A515" s="48"/>
      <c r="B515" s="48"/>
      <c r="C515" s="48"/>
      <c r="D515" s="61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5.75" customHeight="1">
      <c r="A516" s="48"/>
      <c r="B516" s="48"/>
      <c r="C516" s="48"/>
      <c r="D516" s="61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5.75" customHeight="1">
      <c r="A517" s="48"/>
      <c r="B517" s="48"/>
      <c r="C517" s="48"/>
      <c r="D517" s="61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5.75" customHeight="1">
      <c r="A518" s="48"/>
      <c r="B518" s="48"/>
      <c r="C518" s="48"/>
      <c r="D518" s="61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5.75" customHeight="1">
      <c r="A519" s="48"/>
      <c r="B519" s="48"/>
      <c r="C519" s="48"/>
      <c r="D519" s="61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5.75" customHeight="1">
      <c r="A520" s="48"/>
      <c r="B520" s="48"/>
      <c r="C520" s="48"/>
      <c r="D520" s="61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5.75" customHeight="1">
      <c r="A521" s="48"/>
      <c r="B521" s="48"/>
      <c r="C521" s="48"/>
      <c r="D521" s="61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5.75" customHeight="1">
      <c r="A522" s="48"/>
      <c r="B522" s="48"/>
      <c r="C522" s="48"/>
      <c r="D522" s="61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5.75" customHeight="1">
      <c r="A523" s="48"/>
      <c r="B523" s="48"/>
      <c r="C523" s="48"/>
      <c r="D523" s="61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5.75" customHeight="1">
      <c r="A524" s="48"/>
      <c r="B524" s="48"/>
      <c r="C524" s="48"/>
      <c r="D524" s="61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5.75" customHeight="1">
      <c r="A525" s="48"/>
      <c r="B525" s="48"/>
      <c r="C525" s="48"/>
      <c r="D525" s="61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5.75" customHeight="1">
      <c r="A526" s="48"/>
      <c r="B526" s="48"/>
      <c r="C526" s="48"/>
      <c r="D526" s="61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5.75" customHeight="1">
      <c r="A527" s="48"/>
      <c r="B527" s="48"/>
      <c r="C527" s="48"/>
      <c r="D527" s="61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5.75" customHeight="1">
      <c r="A528" s="48"/>
      <c r="B528" s="48"/>
      <c r="C528" s="48"/>
      <c r="D528" s="61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5.75" customHeight="1">
      <c r="A529" s="48"/>
      <c r="B529" s="48"/>
      <c r="C529" s="48"/>
      <c r="D529" s="61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5.75" customHeight="1">
      <c r="A530" s="48"/>
      <c r="B530" s="48"/>
      <c r="C530" s="48"/>
      <c r="D530" s="61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5.75" customHeight="1">
      <c r="A531" s="48"/>
      <c r="B531" s="48"/>
      <c r="C531" s="48"/>
      <c r="D531" s="61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5.75" customHeight="1">
      <c r="A532" s="48"/>
      <c r="B532" s="48"/>
      <c r="C532" s="48"/>
      <c r="D532" s="61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5.75" customHeight="1">
      <c r="A533" s="48"/>
      <c r="B533" s="48"/>
      <c r="C533" s="48"/>
      <c r="D533" s="61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5.75" customHeight="1">
      <c r="A534" s="48"/>
      <c r="B534" s="48"/>
      <c r="C534" s="48"/>
      <c r="D534" s="61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5.75" customHeight="1">
      <c r="A535" s="48"/>
      <c r="B535" s="48"/>
      <c r="C535" s="48"/>
      <c r="D535" s="61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5.75" customHeight="1">
      <c r="A536" s="48"/>
      <c r="B536" s="48"/>
      <c r="C536" s="48"/>
      <c r="D536" s="61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5.75" customHeight="1">
      <c r="A537" s="48"/>
      <c r="B537" s="48"/>
      <c r="C537" s="48"/>
      <c r="D537" s="61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5.75" customHeight="1">
      <c r="A538" s="48"/>
      <c r="B538" s="48"/>
      <c r="C538" s="48"/>
      <c r="D538" s="61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5.75" customHeight="1">
      <c r="A539" s="48"/>
      <c r="B539" s="48"/>
      <c r="C539" s="48"/>
      <c r="D539" s="61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5.75" customHeight="1">
      <c r="A540" s="48"/>
      <c r="B540" s="48"/>
      <c r="C540" s="48"/>
      <c r="D540" s="61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5.75" customHeight="1">
      <c r="A541" s="48"/>
      <c r="B541" s="48"/>
      <c r="C541" s="48"/>
      <c r="D541" s="61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5.75" customHeight="1">
      <c r="A542" s="48"/>
      <c r="B542" s="48"/>
      <c r="C542" s="48"/>
      <c r="D542" s="61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5.75" customHeight="1">
      <c r="A543" s="48"/>
      <c r="B543" s="48"/>
      <c r="C543" s="48"/>
      <c r="D543" s="61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5.75" customHeight="1">
      <c r="A544" s="48"/>
      <c r="B544" s="48"/>
      <c r="C544" s="48"/>
      <c r="D544" s="61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5.75" customHeight="1">
      <c r="A545" s="48"/>
      <c r="B545" s="48"/>
      <c r="C545" s="48"/>
      <c r="D545" s="61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5.75" customHeight="1">
      <c r="A546" s="48"/>
      <c r="B546" s="48"/>
      <c r="C546" s="48"/>
      <c r="D546" s="61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5.75" customHeight="1">
      <c r="A547" s="48"/>
      <c r="B547" s="48"/>
      <c r="C547" s="48"/>
      <c r="D547" s="61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5.75" customHeight="1">
      <c r="A548" s="48"/>
      <c r="B548" s="48"/>
      <c r="C548" s="48"/>
      <c r="D548" s="61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5.75" customHeight="1">
      <c r="A549" s="48"/>
      <c r="B549" s="48"/>
      <c r="C549" s="48"/>
      <c r="D549" s="61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5.75" customHeight="1">
      <c r="A550" s="48"/>
      <c r="B550" s="48"/>
      <c r="C550" s="48"/>
      <c r="D550" s="61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5.75" customHeight="1">
      <c r="A551" s="48"/>
      <c r="B551" s="48"/>
      <c r="C551" s="48"/>
      <c r="D551" s="61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5.75" customHeight="1">
      <c r="A552" s="48"/>
      <c r="B552" s="48"/>
      <c r="C552" s="48"/>
      <c r="D552" s="61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5.75" customHeight="1">
      <c r="A553" s="48"/>
      <c r="B553" s="48"/>
      <c r="C553" s="48"/>
      <c r="D553" s="61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5.75" customHeight="1">
      <c r="A554" s="48"/>
      <c r="B554" s="48"/>
      <c r="C554" s="48"/>
      <c r="D554" s="61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5.75" customHeight="1">
      <c r="A555" s="48"/>
      <c r="B555" s="48"/>
      <c r="C555" s="48"/>
      <c r="D555" s="61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5.75" customHeight="1">
      <c r="A556" s="48"/>
      <c r="B556" s="48"/>
      <c r="C556" s="48"/>
      <c r="D556" s="61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5.75" customHeight="1">
      <c r="A557" s="48"/>
      <c r="B557" s="48"/>
      <c r="C557" s="48"/>
      <c r="D557" s="61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5.75" customHeight="1">
      <c r="A558" s="48"/>
      <c r="B558" s="48"/>
      <c r="C558" s="48"/>
      <c r="D558" s="61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5.75" customHeight="1">
      <c r="A559" s="48"/>
      <c r="B559" s="48"/>
      <c r="C559" s="48"/>
      <c r="D559" s="61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5.75" customHeight="1">
      <c r="A560" s="48"/>
      <c r="B560" s="48"/>
      <c r="C560" s="48"/>
      <c r="D560" s="61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5.75" customHeight="1">
      <c r="A561" s="48"/>
      <c r="B561" s="48"/>
      <c r="C561" s="48"/>
      <c r="D561" s="61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5.75" customHeight="1">
      <c r="A562" s="48"/>
      <c r="B562" s="48"/>
      <c r="C562" s="48"/>
      <c r="D562" s="61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5.75" customHeight="1">
      <c r="A563" s="48"/>
      <c r="B563" s="48"/>
      <c r="C563" s="48"/>
      <c r="D563" s="61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5.75" customHeight="1">
      <c r="A564" s="48"/>
      <c r="B564" s="48"/>
      <c r="C564" s="48"/>
      <c r="D564" s="61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5.75" customHeight="1">
      <c r="A565" s="48"/>
      <c r="B565" s="48"/>
      <c r="C565" s="48"/>
      <c r="D565" s="61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5.75" customHeight="1">
      <c r="A566" s="48"/>
      <c r="B566" s="48"/>
      <c r="C566" s="48"/>
      <c r="D566" s="61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5.75" customHeight="1">
      <c r="A567" s="48"/>
      <c r="B567" s="48"/>
      <c r="C567" s="48"/>
      <c r="D567" s="61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5.75" customHeight="1">
      <c r="A568" s="48"/>
      <c r="B568" s="48"/>
      <c r="C568" s="48"/>
      <c r="D568" s="61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5.75" customHeight="1">
      <c r="A569" s="48"/>
      <c r="B569" s="48"/>
      <c r="C569" s="48"/>
      <c r="D569" s="61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5.75" customHeight="1">
      <c r="A570" s="48"/>
      <c r="B570" s="48"/>
      <c r="C570" s="48"/>
      <c r="D570" s="61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5.75" customHeight="1">
      <c r="A571" s="48"/>
      <c r="B571" s="48"/>
      <c r="C571" s="48"/>
      <c r="D571" s="61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5.75" customHeight="1">
      <c r="A572" s="48"/>
      <c r="B572" s="48"/>
      <c r="C572" s="48"/>
      <c r="D572" s="61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5.75" customHeight="1">
      <c r="A573" s="48"/>
      <c r="B573" s="48"/>
      <c r="C573" s="48"/>
      <c r="D573" s="61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5.75" customHeight="1">
      <c r="A574" s="48"/>
      <c r="B574" s="48"/>
      <c r="C574" s="48"/>
      <c r="D574" s="61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5.75" customHeight="1">
      <c r="A575" s="48"/>
      <c r="B575" s="48"/>
      <c r="C575" s="48"/>
      <c r="D575" s="61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5.75" customHeight="1">
      <c r="A576" s="48"/>
      <c r="B576" s="48"/>
      <c r="C576" s="48"/>
      <c r="D576" s="61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5.75" customHeight="1">
      <c r="A577" s="48"/>
      <c r="B577" s="48"/>
      <c r="C577" s="48"/>
      <c r="D577" s="61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5.75" customHeight="1">
      <c r="A578" s="48"/>
      <c r="B578" s="48"/>
      <c r="C578" s="48"/>
      <c r="D578" s="61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5.75" customHeight="1">
      <c r="A579" s="48"/>
      <c r="B579" s="48"/>
      <c r="C579" s="48"/>
      <c r="D579" s="61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5.75" customHeight="1">
      <c r="A580" s="48"/>
      <c r="B580" s="48"/>
      <c r="C580" s="48"/>
      <c r="D580" s="61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5.75" customHeight="1">
      <c r="A581" s="48"/>
      <c r="B581" s="48"/>
      <c r="C581" s="48"/>
      <c r="D581" s="61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5.75" customHeight="1">
      <c r="A582" s="48"/>
      <c r="B582" s="48"/>
      <c r="C582" s="48"/>
      <c r="D582" s="61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5.75" customHeight="1">
      <c r="A583" s="48"/>
      <c r="B583" s="48"/>
      <c r="C583" s="48"/>
      <c r="D583" s="61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5.75" customHeight="1">
      <c r="A584" s="48"/>
      <c r="B584" s="48"/>
      <c r="C584" s="48"/>
      <c r="D584" s="61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5.75" customHeight="1">
      <c r="A585" s="48"/>
      <c r="B585" s="48"/>
      <c r="C585" s="48"/>
      <c r="D585" s="61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5.75" customHeight="1">
      <c r="A586" s="48"/>
      <c r="B586" s="48"/>
      <c r="C586" s="48"/>
      <c r="D586" s="61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5.75" customHeight="1">
      <c r="A587" s="48"/>
      <c r="B587" s="48"/>
      <c r="C587" s="48"/>
      <c r="D587" s="61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5.75" customHeight="1">
      <c r="A588" s="48"/>
      <c r="B588" s="48"/>
      <c r="C588" s="48"/>
      <c r="D588" s="61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5.75" customHeight="1">
      <c r="A589" s="48"/>
      <c r="B589" s="48"/>
      <c r="C589" s="48"/>
      <c r="D589" s="61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5.75" customHeight="1">
      <c r="A590" s="48"/>
      <c r="B590" s="48"/>
      <c r="C590" s="48"/>
      <c r="D590" s="61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5.75" customHeight="1">
      <c r="A591" s="48"/>
      <c r="B591" s="48"/>
      <c r="C591" s="48"/>
      <c r="D591" s="61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5.75" customHeight="1">
      <c r="A592" s="48"/>
      <c r="B592" s="48"/>
      <c r="C592" s="48"/>
      <c r="D592" s="61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5.75" customHeight="1">
      <c r="A593" s="48"/>
      <c r="B593" s="48"/>
      <c r="C593" s="48"/>
      <c r="D593" s="61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5.75" customHeight="1">
      <c r="A594" s="48"/>
      <c r="B594" s="48"/>
      <c r="C594" s="48"/>
      <c r="D594" s="61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5.75" customHeight="1">
      <c r="A595" s="48"/>
      <c r="B595" s="48"/>
      <c r="C595" s="48"/>
      <c r="D595" s="61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5.75" customHeight="1">
      <c r="A596" s="48"/>
      <c r="B596" s="48"/>
      <c r="C596" s="48"/>
      <c r="D596" s="61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5.75" customHeight="1">
      <c r="A597" s="48"/>
      <c r="B597" s="48"/>
      <c r="C597" s="48"/>
      <c r="D597" s="61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5.75" customHeight="1">
      <c r="A598" s="48"/>
      <c r="B598" s="48"/>
      <c r="C598" s="48"/>
      <c r="D598" s="61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5.75" customHeight="1">
      <c r="A599" s="48"/>
      <c r="B599" s="48"/>
      <c r="C599" s="48"/>
      <c r="D599" s="61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5.75" customHeight="1">
      <c r="A600" s="48"/>
      <c r="B600" s="48"/>
      <c r="C600" s="48"/>
      <c r="D600" s="61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5.75" customHeight="1">
      <c r="A601" s="48"/>
      <c r="B601" s="48"/>
      <c r="C601" s="48"/>
      <c r="D601" s="61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5.75" customHeight="1">
      <c r="A602" s="48"/>
      <c r="B602" s="48"/>
      <c r="C602" s="48"/>
      <c r="D602" s="61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5.75" customHeight="1">
      <c r="A603" s="48"/>
      <c r="B603" s="48"/>
      <c r="C603" s="48"/>
      <c r="D603" s="61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5.75" customHeight="1">
      <c r="A604" s="48"/>
      <c r="B604" s="48"/>
      <c r="C604" s="48"/>
      <c r="D604" s="61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5.75" customHeight="1">
      <c r="A605" s="48"/>
      <c r="B605" s="48"/>
      <c r="C605" s="48"/>
      <c r="D605" s="61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5.75" customHeight="1">
      <c r="A606" s="48"/>
      <c r="B606" s="48"/>
      <c r="C606" s="48"/>
      <c r="D606" s="61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5.75" customHeight="1">
      <c r="A607" s="48"/>
      <c r="B607" s="48"/>
      <c r="C607" s="48"/>
      <c r="D607" s="61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5.75" customHeight="1">
      <c r="A608" s="48"/>
      <c r="B608" s="48"/>
      <c r="C608" s="48"/>
      <c r="D608" s="61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5.75" customHeight="1">
      <c r="A609" s="48"/>
      <c r="B609" s="48"/>
      <c r="C609" s="48"/>
      <c r="D609" s="61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5.75" customHeight="1">
      <c r="A610" s="48"/>
      <c r="B610" s="48"/>
      <c r="C610" s="48"/>
      <c r="D610" s="61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5.75" customHeight="1">
      <c r="A611" s="48"/>
      <c r="B611" s="48"/>
      <c r="C611" s="48"/>
      <c r="D611" s="61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5.75" customHeight="1">
      <c r="A612" s="48"/>
      <c r="B612" s="48"/>
      <c r="C612" s="48"/>
      <c r="D612" s="61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5.75" customHeight="1">
      <c r="A613" s="48"/>
      <c r="B613" s="48"/>
      <c r="C613" s="48"/>
      <c r="D613" s="61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5.75" customHeight="1">
      <c r="A614" s="48"/>
      <c r="B614" s="48"/>
      <c r="C614" s="48"/>
      <c r="D614" s="61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5.75" customHeight="1">
      <c r="A615" s="48"/>
      <c r="B615" s="48"/>
      <c r="C615" s="48"/>
      <c r="D615" s="61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5.75" customHeight="1">
      <c r="A616" s="48"/>
      <c r="B616" s="48"/>
      <c r="C616" s="48"/>
      <c r="D616" s="61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5.75" customHeight="1">
      <c r="A617" s="48"/>
      <c r="B617" s="48"/>
      <c r="C617" s="48"/>
      <c r="D617" s="61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5.75" customHeight="1">
      <c r="A618" s="48"/>
      <c r="B618" s="48"/>
      <c r="C618" s="48"/>
      <c r="D618" s="61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5.75" customHeight="1">
      <c r="A619" s="48"/>
      <c r="B619" s="48"/>
      <c r="C619" s="48"/>
      <c r="D619" s="61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5.75" customHeight="1">
      <c r="A620" s="48"/>
      <c r="B620" s="48"/>
      <c r="C620" s="48"/>
      <c r="D620" s="61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5.75" customHeight="1">
      <c r="A621" s="48"/>
      <c r="B621" s="48"/>
      <c r="C621" s="48"/>
      <c r="D621" s="61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5.75" customHeight="1">
      <c r="A622" s="48"/>
      <c r="B622" s="48"/>
      <c r="C622" s="48"/>
      <c r="D622" s="61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5.75" customHeight="1">
      <c r="A623" s="48"/>
      <c r="B623" s="48"/>
      <c r="C623" s="48"/>
      <c r="D623" s="61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5.75" customHeight="1">
      <c r="A624" s="48"/>
      <c r="B624" s="48"/>
      <c r="C624" s="48"/>
      <c r="D624" s="61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5.75" customHeight="1">
      <c r="A625" s="48"/>
      <c r="B625" s="48"/>
      <c r="C625" s="48"/>
      <c r="D625" s="61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5.75" customHeight="1">
      <c r="A626" s="48"/>
      <c r="B626" s="48"/>
      <c r="C626" s="48"/>
      <c r="D626" s="61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5.75" customHeight="1">
      <c r="A627" s="48"/>
      <c r="B627" s="48"/>
      <c r="C627" s="48"/>
      <c r="D627" s="61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5.75" customHeight="1">
      <c r="A628" s="48"/>
      <c r="B628" s="48"/>
      <c r="C628" s="48"/>
      <c r="D628" s="61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5.75" customHeight="1">
      <c r="A629" s="48"/>
      <c r="B629" s="48"/>
      <c r="C629" s="48"/>
      <c r="D629" s="61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5.75" customHeight="1">
      <c r="A630" s="48"/>
      <c r="B630" s="48"/>
      <c r="C630" s="48"/>
      <c r="D630" s="61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5.75" customHeight="1">
      <c r="A631" s="48"/>
      <c r="B631" s="48"/>
      <c r="C631" s="48"/>
      <c r="D631" s="61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5.75" customHeight="1">
      <c r="A632" s="48"/>
      <c r="B632" s="48"/>
      <c r="C632" s="48"/>
      <c r="D632" s="61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5.75" customHeight="1">
      <c r="A633" s="48"/>
      <c r="B633" s="48"/>
      <c r="C633" s="48"/>
      <c r="D633" s="61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5.75" customHeight="1">
      <c r="A634" s="48"/>
      <c r="B634" s="48"/>
      <c r="C634" s="48"/>
      <c r="D634" s="61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5.75" customHeight="1">
      <c r="A635" s="48"/>
      <c r="B635" s="48"/>
      <c r="C635" s="48"/>
      <c r="D635" s="61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5.75" customHeight="1">
      <c r="A636" s="48"/>
      <c r="B636" s="48"/>
      <c r="C636" s="48"/>
      <c r="D636" s="61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5.75" customHeight="1">
      <c r="A637" s="48"/>
      <c r="B637" s="48"/>
      <c r="C637" s="48"/>
      <c r="D637" s="61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5.75" customHeight="1">
      <c r="A638" s="48"/>
      <c r="B638" s="48"/>
      <c r="C638" s="48"/>
      <c r="D638" s="61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5.75" customHeight="1">
      <c r="A639" s="48"/>
      <c r="B639" s="48"/>
      <c r="C639" s="48"/>
      <c r="D639" s="61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5.75" customHeight="1">
      <c r="A640" s="48"/>
      <c r="B640" s="48"/>
      <c r="C640" s="48"/>
      <c r="D640" s="61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5.75" customHeight="1">
      <c r="A641" s="48"/>
      <c r="B641" s="48"/>
      <c r="C641" s="48"/>
      <c r="D641" s="61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5.75" customHeight="1">
      <c r="A642" s="48"/>
      <c r="B642" s="48"/>
      <c r="C642" s="48"/>
      <c r="D642" s="61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5.75" customHeight="1">
      <c r="A643" s="48"/>
      <c r="B643" s="48"/>
      <c r="C643" s="48"/>
      <c r="D643" s="61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5.75" customHeight="1">
      <c r="A644" s="48"/>
      <c r="B644" s="48"/>
      <c r="C644" s="48"/>
      <c r="D644" s="61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5.75" customHeight="1">
      <c r="A645" s="48"/>
      <c r="B645" s="48"/>
      <c r="C645" s="48"/>
      <c r="D645" s="61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5.75" customHeight="1">
      <c r="A646" s="48"/>
      <c r="B646" s="48"/>
      <c r="C646" s="48"/>
      <c r="D646" s="61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5.75" customHeight="1">
      <c r="A647" s="48"/>
      <c r="B647" s="48"/>
      <c r="C647" s="48"/>
      <c r="D647" s="61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5.75" customHeight="1">
      <c r="A648" s="48"/>
      <c r="B648" s="48"/>
      <c r="C648" s="48"/>
      <c r="D648" s="61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5.75" customHeight="1">
      <c r="A649" s="48"/>
      <c r="B649" s="48"/>
      <c r="C649" s="48"/>
      <c r="D649" s="61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5.75" customHeight="1">
      <c r="A650" s="48"/>
      <c r="B650" s="48"/>
      <c r="C650" s="48"/>
      <c r="D650" s="61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5.75" customHeight="1">
      <c r="A651" s="48"/>
      <c r="B651" s="48"/>
      <c r="C651" s="48"/>
      <c r="D651" s="61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5.75" customHeight="1">
      <c r="A652" s="48"/>
      <c r="B652" s="48"/>
      <c r="C652" s="48"/>
      <c r="D652" s="61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5.75" customHeight="1">
      <c r="A653" s="48"/>
      <c r="B653" s="48"/>
      <c r="C653" s="48"/>
      <c r="D653" s="61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5.75" customHeight="1">
      <c r="A654" s="48"/>
      <c r="B654" s="48"/>
      <c r="C654" s="48"/>
      <c r="D654" s="61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5.75" customHeight="1">
      <c r="A655" s="48"/>
      <c r="B655" s="48"/>
      <c r="C655" s="48"/>
      <c r="D655" s="61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5.75" customHeight="1">
      <c r="A656" s="48"/>
      <c r="B656" s="48"/>
      <c r="C656" s="48"/>
      <c r="D656" s="61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5.75" customHeight="1">
      <c r="A657" s="48"/>
      <c r="B657" s="48"/>
      <c r="C657" s="48"/>
      <c r="D657" s="61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5.75" customHeight="1">
      <c r="A658" s="48"/>
      <c r="B658" s="48"/>
      <c r="C658" s="48"/>
      <c r="D658" s="61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5.75" customHeight="1">
      <c r="A659" s="48"/>
      <c r="B659" s="48"/>
      <c r="C659" s="48"/>
      <c r="D659" s="61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5.75" customHeight="1">
      <c r="A660" s="48"/>
      <c r="B660" s="48"/>
      <c r="C660" s="48"/>
      <c r="D660" s="61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5.75" customHeight="1">
      <c r="A661" s="48"/>
      <c r="B661" s="48"/>
      <c r="C661" s="48"/>
      <c r="D661" s="61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5.75" customHeight="1">
      <c r="A662" s="48"/>
      <c r="B662" s="48"/>
      <c r="C662" s="48"/>
      <c r="D662" s="61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5.75" customHeight="1">
      <c r="A663" s="48"/>
      <c r="B663" s="48"/>
      <c r="C663" s="48"/>
      <c r="D663" s="61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5.75" customHeight="1">
      <c r="A664" s="48"/>
      <c r="B664" s="48"/>
      <c r="C664" s="48"/>
      <c r="D664" s="61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5.75" customHeight="1">
      <c r="A665" s="48"/>
      <c r="B665" s="48"/>
      <c r="C665" s="48"/>
      <c r="D665" s="61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5.75" customHeight="1">
      <c r="A666" s="48"/>
      <c r="B666" s="48"/>
      <c r="C666" s="48"/>
      <c r="D666" s="61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5.75" customHeight="1">
      <c r="A667" s="48"/>
      <c r="B667" s="48"/>
      <c r="C667" s="48"/>
      <c r="D667" s="61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5.75" customHeight="1">
      <c r="A668" s="48"/>
      <c r="B668" s="48"/>
      <c r="C668" s="48"/>
      <c r="D668" s="61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5.75" customHeight="1">
      <c r="A669" s="48"/>
      <c r="B669" s="48"/>
      <c r="C669" s="48"/>
      <c r="D669" s="61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5.75" customHeight="1">
      <c r="A670" s="48"/>
      <c r="B670" s="48"/>
      <c r="C670" s="48"/>
      <c r="D670" s="61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5.75" customHeight="1">
      <c r="A671" s="48"/>
      <c r="B671" s="48"/>
      <c r="C671" s="48"/>
      <c r="D671" s="61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5.75" customHeight="1">
      <c r="A672" s="48"/>
      <c r="B672" s="48"/>
      <c r="C672" s="48"/>
      <c r="D672" s="61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5.75" customHeight="1">
      <c r="A673" s="48"/>
      <c r="B673" s="48"/>
      <c r="C673" s="48"/>
      <c r="D673" s="61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5.75" customHeight="1">
      <c r="A674" s="48"/>
      <c r="B674" s="48"/>
      <c r="C674" s="48"/>
      <c r="D674" s="61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5.75" customHeight="1">
      <c r="A675" s="48"/>
      <c r="B675" s="48"/>
      <c r="C675" s="48"/>
      <c r="D675" s="61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5.75" customHeight="1">
      <c r="A676" s="48"/>
      <c r="B676" s="48"/>
      <c r="C676" s="48"/>
      <c r="D676" s="61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5.75" customHeight="1">
      <c r="A677" s="48"/>
      <c r="B677" s="48"/>
      <c r="C677" s="48"/>
      <c r="D677" s="61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5.75" customHeight="1">
      <c r="A678" s="48"/>
      <c r="B678" s="48"/>
      <c r="C678" s="48"/>
      <c r="D678" s="61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5.75" customHeight="1">
      <c r="A679" s="48"/>
      <c r="B679" s="48"/>
      <c r="C679" s="48"/>
      <c r="D679" s="61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5.75" customHeight="1">
      <c r="A680" s="48"/>
      <c r="B680" s="48"/>
      <c r="C680" s="48"/>
      <c r="D680" s="61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5.75" customHeight="1">
      <c r="A681" s="48"/>
      <c r="B681" s="48"/>
      <c r="C681" s="48"/>
      <c r="D681" s="61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5.75" customHeight="1">
      <c r="A682" s="48"/>
      <c r="B682" s="48"/>
      <c r="C682" s="48"/>
      <c r="D682" s="61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5.75" customHeight="1">
      <c r="A683" s="48"/>
      <c r="B683" s="48"/>
      <c r="C683" s="48"/>
      <c r="D683" s="61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5.75" customHeight="1">
      <c r="A684" s="48"/>
      <c r="B684" s="48"/>
      <c r="C684" s="48"/>
      <c r="D684" s="61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5.75" customHeight="1">
      <c r="A685" s="48"/>
      <c r="B685" s="48"/>
      <c r="C685" s="48"/>
      <c r="D685" s="61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5.75" customHeight="1">
      <c r="A686" s="48"/>
      <c r="B686" s="48"/>
      <c r="C686" s="48"/>
      <c r="D686" s="61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5.75" customHeight="1">
      <c r="A687" s="48"/>
      <c r="B687" s="48"/>
      <c r="C687" s="48"/>
      <c r="D687" s="61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5.75" customHeight="1">
      <c r="A688" s="48"/>
      <c r="B688" s="48"/>
      <c r="C688" s="48"/>
      <c r="D688" s="61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5.75" customHeight="1">
      <c r="A689" s="48"/>
      <c r="B689" s="48"/>
      <c r="C689" s="48"/>
      <c r="D689" s="61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5.75" customHeight="1">
      <c r="A690" s="48"/>
      <c r="B690" s="48"/>
      <c r="C690" s="48"/>
      <c r="D690" s="61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5.75" customHeight="1">
      <c r="A691" s="48"/>
      <c r="B691" s="48"/>
      <c r="C691" s="48"/>
      <c r="D691" s="61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5.75" customHeight="1">
      <c r="A692" s="48"/>
      <c r="B692" s="48"/>
      <c r="C692" s="48"/>
      <c r="D692" s="61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5.75" customHeight="1">
      <c r="A693" s="48"/>
      <c r="B693" s="48"/>
      <c r="C693" s="48"/>
      <c r="D693" s="61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5.75" customHeight="1">
      <c r="A694" s="48"/>
      <c r="B694" s="48"/>
      <c r="C694" s="48"/>
      <c r="D694" s="61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5.75" customHeight="1">
      <c r="A695" s="48"/>
      <c r="B695" s="48"/>
      <c r="C695" s="48"/>
      <c r="D695" s="61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5.75" customHeight="1">
      <c r="A696" s="48"/>
      <c r="B696" s="48"/>
      <c r="C696" s="48"/>
      <c r="D696" s="61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5.75" customHeight="1">
      <c r="A697" s="48"/>
      <c r="B697" s="48"/>
      <c r="C697" s="48"/>
      <c r="D697" s="61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5.75" customHeight="1">
      <c r="A698" s="48"/>
      <c r="B698" s="48"/>
      <c r="C698" s="48"/>
      <c r="D698" s="61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5.75" customHeight="1">
      <c r="A699" s="48"/>
      <c r="B699" s="48"/>
      <c r="C699" s="48"/>
      <c r="D699" s="61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5.75" customHeight="1">
      <c r="A700" s="48"/>
      <c r="B700" s="48"/>
      <c r="C700" s="48"/>
      <c r="D700" s="61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5.75" customHeight="1">
      <c r="A701" s="48"/>
      <c r="B701" s="48"/>
      <c r="C701" s="48"/>
      <c r="D701" s="61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5.75" customHeight="1">
      <c r="A702" s="48"/>
      <c r="B702" s="48"/>
      <c r="C702" s="48"/>
      <c r="D702" s="61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5.75" customHeight="1">
      <c r="A703" s="48"/>
      <c r="B703" s="48"/>
      <c r="C703" s="48"/>
      <c r="D703" s="61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5.75" customHeight="1">
      <c r="A704" s="48"/>
      <c r="B704" s="48"/>
      <c r="C704" s="48"/>
      <c r="D704" s="61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5.75" customHeight="1">
      <c r="A705" s="48"/>
      <c r="B705" s="48"/>
      <c r="C705" s="48"/>
      <c r="D705" s="61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5.75" customHeight="1">
      <c r="A706" s="48"/>
      <c r="B706" s="48"/>
      <c r="C706" s="48"/>
      <c r="D706" s="61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5.75" customHeight="1">
      <c r="A707" s="48"/>
      <c r="B707" s="48"/>
      <c r="C707" s="48"/>
      <c r="D707" s="61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5.75" customHeight="1">
      <c r="A708" s="48"/>
      <c r="B708" s="48"/>
      <c r="C708" s="48"/>
      <c r="D708" s="61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5.75" customHeight="1">
      <c r="A709" s="48"/>
      <c r="B709" s="48"/>
      <c r="C709" s="48"/>
      <c r="D709" s="61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5.75" customHeight="1">
      <c r="A710" s="48"/>
      <c r="B710" s="48"/>
      <c r="C710" s="48"/>
      <c r="D710" s="61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5.75" customHeight="1">
      <c r="A711" s="48"/>
      <c r="B711" s="48"/>
      <c r="C711" s="48"/>
      <c r="D711" s="61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5.75" customHeight="1">
      <c r="A712" s="48"/>
      <c r="B712" s="48"/>
      <c r="C712" s="48"/>
      <c r="D712" s="61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5.75" customHeight="1">
      <c r="A713" s="48"/>
      <c r="B713" s="48"/>
      <c r="C713" s="48"/>
      <c r="D713" s="61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5.75" customHeight="1">
      <c r="A714" s="48"/>
      <c r="B714" s="48"/>
      <c r="C714" s="48"/>
      <c r="D714" s="61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5.75" customHeight="1">
      <c r="A715" s="48"/>
      <c r="B715" s="48"/>
      <c r="C715" s="48"/>
      <c r="D715" s="61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5.75" customHeight="1">
      <c r="A716" s="48"/>
      <c r="B716" s="48"/>
      <c r="C716" s="48"/>
      <c r="D716" s="61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5.75" customHeight="1">
      <c r="A717" s="48"/>
      <c r="B717" s="48"/>
      <c r="C717" s="48"/>
      <c r="D717" s="61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5.75" customHeight="1">
      <c r="A718" s="48"/>
      <c r="B718" s="48"/>
      <c r="C718" s="48"/>
      <c r="D718" s="61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5.75" customHeight="1">
      <c r="A719" s="48"/>
      <c r="B719" s="48"/>
      <c r="C719" s="48"/>
      <c r="D719" s="61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5.75" customHeight="1">
      <c r="A720" s="48"/>
      <c r="B720" s="48"/>
      <c r="C720" s="48"/>
      <c r="D720" s="61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5.75" customHeight="1">
      <c r="A721" s="48"/>
      <c r="B721" s="48"/>
      <c r="C721" s="48"/>
      <c r="D721" s="61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5.75" customHeight="1">
      <c r="A722" s="48"/>
      <c r="B722" s="48"/>
      <c r="C722" s="48"/>
      <c r="D722" s="61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5.75" customHeight="1">
      <c r="A723" s="48"/>
      <c r="B723" s="48"/>
      <c r="C723" s="48"/>
      <c r="D723" s="61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5.75" customHeight="1">
      <c r="A724" s="48"/>
      <c r="B724" s="48"/>
      <c r="C724" s="48"/>
      <c r="D724" s="61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5.75" customHeight="1">
      <c r="A725" s="48"/>
      <c r="B725" s="48"/>
      <c r="C725" s="48"/>
      <c r="D725" s="61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5.75" customHeight="1">
      <c r="A726" s="48"/>
      <c r="B726" s="48"/>
      <c r="C726" s="48"/>
      <c r="D726" s="61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5.75" customHeight="1">
      <c r="A727" s="48"/>
      <c r="B727" s="48"/>
      <c r="C727" s="48"/>
      <c r="D727" s="61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5.75" customHeight="1">
      <c r="A728" s="48"/>
      <c r="B728" s="48"/>
      <c r="C728" s="48"/>
      <c r="D728" s="61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5.75" customHeight="1">
      <c r="A729" s="48"/>
      <c r="B729" s="48"/>
      <c r="C729" s="48"/>
      <c r="D729" s="61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5.75" customHeight="1">
      <c r="A730" s="48"/>
      <c r="B730" s="48"/>
      <c r="C730" s="48"/>
      <c r="D730" s="61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5.75" customHeight="1">
      <c r="A731" s="48"/>
      <c r="B731" s="48"/>
      <c r="C731" s="48"/>
      <c r="D731" s="61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5.75" customHeight="1">
      <c r="A732" s="48"/>
      <c r="B732" s="48"/>
      <c r="C732" s="48"/>
      <c r="D732" s="61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5.75" customHeight="1">
      <c r="A733" s="48"/>
      <c r="B733" s="48"/>
      <c r="C733" s="48"/>
      <c r="D733" s="61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5.75" customHeight="1">
      <c r="A734" s="48"/>
      <c r="B734" s="48"/>
      <c r="C734" s="48"/>
      <c r="D734" s="61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5.75" customHeight="1">
      <c r="A735" s="48"/>
      <c r="B735" s="48"/>
      <c r="C735" s="48"/>
      <c r="D735" s="61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5.75" customHeight="1">
      <c r="A736" s="48"/>
      <c r="B736" s="48"/>
      <c r="C736" s="48"/>
      <c r="D736" s="61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5.75" customHeight="1">
      <c r="A737" s="48"/>
      <c r="B737" s="48"/>
      <c r="C737" s="48"/>
      <c r="D737" s="61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5.75" customHeight="1">
      <c r="A738" s="48"/>
      <c r="B738" s="48"/>
      <c r="C738" s="48"/>
      <c r="D738" s="61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5.75" customHeight="1">
      <c r="A739" s="48"/>
      <c r="B739" s="48"/>
      <c r="C739" s="48"/>
      <c r="D739" s="61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5.75" customHeight="1">
      <c r="A740" s="48"/>
      <c r="B740" s="48"/>
      <c r="C740" s="48"/>
      <c r="D740" s="61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5.75" customHeight="1">
      <c r="A741" s="48"/>
      <c r="B741" s="48"/>
      <c r="C741" s="48"/>
      <c r="D741" s="61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5.75" customHeight="1">
      <c r="A742" s="48"/>
      <c r="B742" s="48"/>
      <c r="C742" s="48"/>
      <c r="D742" s="61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5.75" customHeight="1">
      <c r="A743" s="48"/>
      <c r="B743" s="48"/>
      <c r="C743" s="48"/>
      <c r="D743" s="61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5.75" customHeight="1">
      <c r="A744" s="48"/>
      <c r="B744" s="48"/>
      <c r="C744" s="48"/>
      <c r="D744" s="61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5.75" customHeight="1">
      <c r="A745" s="48"/>
      <c r="B745" s="48"/>
      <c r="C745" s="48"/>
      <c r="D745" s="61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5.75" customHeight="1">
      <c r="A746" s="48"/>
      <c r="B746" s="48"/>
      <c r="C746" s="48"/>
      <c r="D746" s="61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5.75" customHeight="1">
      <c r="A747" s="48"/>
      <c r="B747" s="48"/>
      <c r="C747" s="48"/>
      <c r="D747" s="61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5.75" customHeight="1">
      <c r="A748" s="48"/>
      <c r="B748" s="48"/>
      <c r="C748" s="48"/>
      <c r="D748" s="61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5.75" customHeight="1">
      <c r="A749" s="48"/>
      <c r="B749" s="48"/>
      <c r="C749" s="48"/>
      <c r="D749" s="61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5.75" customHeight="1">
      <c r="A750" s="48"/>
      <c r="B750" s="48"/>
      <c r="C750" s="48"/>
      <c r="D750" s="61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5.75" customHeight="1">
      <c r="A751" s="48"/>
      <c r="B751" s="48"/>
      <c r="C751" s="48"/>
      <c r="D751" s="61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5.75" customHeight="1">
      <c r="A752" s="48"/>
      <c r="B752" s="48"/>
      <c r="C752" s="48"/>
      <c r="D752" s="61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5.75" customHeight="1">
      <c r="A753" s="48"/>
      <c r="B753" s="48"/>
      <c r="C753" s="48"/>
      <c r="D753" s="61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5.75" customHeight="1">
      <c r="A754" s="48"/>
      <c r="B754" s="48"/>
      <c r="C754" s="48"/>
      <c r="D754" s="61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5.75" customHeight="1">
      <c r="A755" s="48"/>
      <c r="B755" s="48"/>
      <c r="C755" s="48"/>
      <c r="D755" s="61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5.75" customHeight="1">
      <c r="A756" s="48"/>
      <c r="B756" s="48"/>
      <c r="C756" s="48"/>
      <c r="D756" s="61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5.75" customHeight="1">
      <c r="A757" s="48"/>
      <c r="B757" s="48"/>
      <c r="C757" s="48"/>
      <c r="D757" s="61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5.75" customHeight="1">
      <c r="A758" s="48"/>
      <c r="B758" s="48"/>
      <c r="C758" s="48"/>
      <c r="D758" s="61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5.75" customHeight="1">
      <c r="A759" s="48"/>
      <c r="B759" s="48"/>
      <c r="C759" s="48"/>
      <c r="D759" s="61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5.75" customHeight="1">
      <c r="A760" s="48"/>
      <c r="B760" s="48"/>
      <c r="C760" s="48"/>
      <c r="D760" s="61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5.75" customHeight="1">
      <c r="A761" s="48"/>
      <c r="B761" s="48"/>
      <c r="C761" s="48"/>
      <c r="D761" s="61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5.75" customHeight="1">
      <c r="A762" s="48"/>
      <c r="B762" s="48"/>
      <c r="C762" s="48"/>
      <c r="D762" s="61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5.75" customHeight="1">
      <c r="A763" s="48"/>
      <c r="B763" s="48"/>
      <c r="C763" s="48"/>
      <c r="D763" s="61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5.75" customHeight="1">
      <c r="A764" s="48"/>
      <c r="B764" s="48"/>
      <c r="C764" s="48"/>
      <c r="D764" s="61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5.75" customHeight="1">
      <c r="A765" s="48"/>
      <c r="B765" s="48"/>
      <c r="C765" s="48"/>
      <c r="D765" s="61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5.75" customHeight="1">
      <c r="A766" s="48"/>
      <c r="B766" s="48"/>
      <c r="C766" s="48"/>
      <c r="D766" s="61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5.75" customHeight="1">
      <c r="A767" s="48"/>
      <c r="B767" s="48"/>
      <c r="C767" s="48"/>
      <c r="D767" s="61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5.75" customHeight="1">
      <c r="A768" s="48"/>
      <c r="B768" s="48"/>
      <c r="C768" s="48"/>
      <c r="D768" s="61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5.75" customHeight="1">
      <c r="A769" s="48"/>
      <c r="B769" s="48"/>
      <c r="C769" s="48"/>
      <c r="D769" s="61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5.75" customHeight="1">
      <c r="A770" s="48"/>
      <c r="B770" s="48"/>
      <c r="C770" s="48"/>
      <c r="D770" s="61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5.75" customHeight="1">
      <c r="A771" s="48"/>
      <c r="B771" s="48"/>
      <c r="C771" s="48"/>
      <c r="D771" s="61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5.75" customHeight="1">
      <c r="A772" s="48"/>
      <c r="B772" s="48"/>
      <c r="C772" s="48"/>
      <c r="D772" s="61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5.75" customHeight="1">
      <c r="A773" s="48"/>
      <c r="B773" s="48"/>
      <c r="C773" s="48"/>
      <c r="D773" s="61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5.75" customHeight="1">
      <c r="A774" s="48"/>
      <c r="B774" s="48"/>
      <c r="C774" s="48"/>
      <c r="D774" s="61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5.75" customHeight="1">
      <c r="A775" s="48"/>
      <c r="B775" s="48"/>
      <c r="C775" s="48"/>
      <c r="D775" s="61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5.75" customHeight="1">
      <c r="A776" s="48"/>
      <c r="B776" s="48"/>
      <c r="C776" s="48"/>
      <c r="D776" s="61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5.75" customHeight="1">
      <c r="A777" s="48"/>
      <c r="B777" s="48"/>
      <c r="C777" s="48"/>
      <c r="D777" s="61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5.75" customHeight="1">
      <c r="A778" s="48"/>
      <c r="B778" s="48"/>
      <c r="C778" s="48"/>
      <c r="D778" s="61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5.75" customHeight="1">
      <c r="A779" s="48"/>
      <c r="B779" s="48"/>
      <c r="C779" s="48"/>
      <c r="D779" s="61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5.75" customHeight="1">
      <c r="A780" s="48"/>
      <c r="B780" s="48"/>
      <c r="C780" s="48"/>
      <c r="D780" s="61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5.75" customHeight="1">
      <c r="A781" s="48"/>
      <c r="B781" s="48"/>
      <c r="C781" s="48"/>
      <c r="D781" s="61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5.75" customHeight="1">
      <c r="A782" s="48"/>
      <c r="B782" s="48"/>
      <c r="C782" s="48"/>
      <c r="D782" s="61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5.75" customHeight="1">
      <c r="A783" s="48"/>
      <c r="B783" s="48"/>
      <c r="C783" s="48"/>
      <c r="D783" s="61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5.75" customHeight="1">
      <c r="A784" s="48"/>
      <c r="B784" s="48"/>
      <c r="C784" s="48"/>
      <c r="D784" s="61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5.75" customHeight="1">
      <c r="A785" s="48"/>
      <c r="B785" s="48"/>
      <c r="C785" s="48"/>
      <c r="D785" s="61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5.75" customHeight="1">
      <c r="A786" s="48"/>
      <c r="B786" s="48"/>
      <c r="C786" s="48"/>
      <c r="D786" s="61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5.75" customHeight="1">
      <c r="A787" s="48"/>
      <c r="B787" s="48"/>
      <c r="C787" s="48"/>
      <c r="D787" s="61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5.75" customHeight="1">
      <c r="A788" s="48"/>
      <c r="B788" s="48"/>
      <c r="C788" s="48"/>
      <c r="D788" s="61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5.75" customHeight="1">
      <c r="A789" s="48"/>
      <c r="B789" s="48"/>
      <c r="C789" s="48"/>
      <c r="D789" s="61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5.75" customHeight="1">
      <c r="A790" s="48"/>
      <c r="B790" s="48"/>
      <c r="C790" s="48"/>
      <c r="D790" s="61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5.75" customHeight="1">
      <c r="A791" s="48"/>
      <c r="B791" s="48"/>
      <c r="C791" s="48"/>
      <c r="D791" s="61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5.75" customHeight="1">
      <c r="A792" s="48"/>
      <c r="B792" s="48"/>
      <c r="C792" s="48"/>
      <c r="D792" s="61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5.75" customHeight="1">
      <c r="A793" s="48"/>
      <c r="B793" s="48"/>
      <c r="C793" s="48"/>
      <c r="D793" s="61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5.75" customHeight="1">
      <c r="A794" s="48"/>
      <c r="B794" s="48"/>
      <c r="C794" s="48"/>
      <c r="D794" s="61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5.75" customHeight="1">
      <c r="A795" s="48"/>
      <c r="B795" s="48"/>
      <c r="C795" s="48"/>
      <c r="D795" s="61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5.75" customHeight="1">
      <c r="A796" s="48"/>
      <c r="B796" s="48"/>
      <c r="C796" s="48"/>
      <c r="D796" s="61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5.75" customHeight="1">
      <c r="A797" s="48"/>
      <c r="B797" s="48"/>
      <c r="C797" s="48"/>
      <c r="D797" s="61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5.75" customHeight="1">
      <c r="A798" s="48"/>
      <c r="B798" s="48"/>
      <c r="C798" s="48"/>
      <c r="D798" s="61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5.75" customHeight="1">
      <c r="A799" s="48"/>
      <c r="B799" s="48"/>
      <c r="C799" s="48"/>
      <c r="D799" s="61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5.75" customHeight="1">
      <c r="A800" s="48"/>
      <c r="B800" s="48"/>
      <c r="C800" s="48"/>
      <c r="D800" s="61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5.75" customHeight="1">
      <c r="A801" s="48"/>
      <c r="B801" s="48"/>
      <c r="C801" s="48"/>
      <c r="D801" s="61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5.75" customHeight="1">
      <c r="A802" s="48"/>
      <c r="B802" s="48"/>
      <c r="C802" s="48"/>
      <c r="D802" s="61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5.75" customHeight="1">
      <c r="A803" s="48"/>
      <c r="B803" s="48"/>
      <c r="C803" s="48"/>
      <c r="D803" s="61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5.75" customHeight="1">
      <c r="A804" s="48"/>
      <c r="B804" s="48"/>
      <c r="C804" s="48"/>
      <c r="D804" s="61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5.75" customHeight="1">
      <c r="A805" s="48"/>
      <c r="B805" s="48"/>
      <c r="C805" s="48"/>
      <c r="D805" s="61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5.75" customHeight="1">
      <c r="A806" s="48"/>
      <c r="B806" s="48"/>
      <c r="C806" s="48"/>
      <c r="D806" s="61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5.75" customHeight="1">
      <c r="A807" s="48"/>
      <c r="B807" s="48"/>
      <c r="C807" s="48"/>
      <c r="D807" s="61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5.75" customHeight="1">
      <c r="A808" s="48"/>
      <c r="B808" s="48"/>
      <c r="C808" s="48"/>
      <c r="D808" s="61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5.75" customHeight="1">
      <c r="A809" s="48"/>
      <c r="B809" s="48"/>
      <c r="C809" s="48"/>
      <c r="D809" s="61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5.75" customHeight="1">
      <c r="A810" s="48"/>
      <c r="B810" s="48"/>
      <c r="C810" s="48"/>
      <c r="D810" s="61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5.75" customHeight="1">
      <c r="A811" s="48"/>
      <c r="B811" s="48"/>
      <c r="C811" s="48"/>
      <c r="D811" s="61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5.75" customHeight="1">
      <c r="A812" s="48"/>
      <c r="B812" s="48"/>
      <c r="C812" s="48"/>
      <c r="D812" s="61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5.75" customHeight="1">
      <c r="A813" s="48"/>
      <c r="B813" s="48"/>
      <c r="C813" s="48"/>
      <c r="D813" s="61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5.75" customHeight="1">
      <c r="A814" s="48"/>
      <c r="B814" s="48"/>
      <c r="C814" s="48"/>
      <c r="D814" s="61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5.75" customHeight="1">
      <c r="A815" s="48"/>
      <c r="B815" s="48"/>
      <c r="C815" s="48"/>
      <c r="D815" s="61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5.75" customHeight="1">
      <c r="A816" s="48"/>
      <c r="B816" s="48"/>
      <c r="C816" s="48"/>
      <c r="D816" s="61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5.75" customHeight="1">
      <c r="A817" s="48"/>
      <c r="B817" s="48"/>
      <c r="C817" s="48"/>
      <c r="D817" s="61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5.75" customHeight="1">
      <c r="A818" s="48"/>
      <c r="B818" s="48"/>
      <c r="C818" s="48"/>
      <c r="D818" s="61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5.75" customHeight="1">
      <c r="A819" s="48"/>
      <c r="B819" s="48"/>
      <c r="C819" s="48"/>
      <c r="D819" s="61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5.75" customHeight="1">
      <c r="A820" s="48"/>
      <c r="B820" s="48"/>
      <c r="C820" s="48"/>
      <c r="D820" s="61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5.75" customHeight="1">
      <c r="A821" s="48"/>
      <c r="B821" s="48"/>
      <c r="C821" s="48"/>
      <c r="D821" s="61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5.75" customHeight="1">
      <c r="A822" s="48"/>
      <c r="B822" s="48"/>
      <c r="C822" s="48"/>
      <c r="D822" s="61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5.75" customHeight="1">
      <c r="A823" s="48"/>
      <c r="B823" s="48"/>
      <c r="C823" s="48"/>
      <c r="D823" s="61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5.75" customHeight="1">
      <c r="A824" s="48"/>
      <c r="B824" s="48"/>
      <c r="C824" s="48"/>
      <c r="D824" s="61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5.75" customHeight="1">
      <c r="A825" s="48"/>
      <c r="B825" s="48"/>
      <c r="C825" s="48"/>
      <c r="D825" s="61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5.75" customHeight="1">
      <c r="A826" s="48"/>
      <c r="B826" s="48"/>
      <c r="C826" s="48"/>
      <c r="D826" s="61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5.75" customHeight="1">
      <c r="A827" s="48"/>
      <c r="B827" s="48"/>
      <c r="C827" s="48"/>
      <c r="D827" s="61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5.75" customHeight="1">
      <c r="A828" s="48"/>
      <c r="B828" s="48"/>
      <c r="C828" s="48"/>
      <c r="D828" s="61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5.75" customHeight="1">
      <c r="A829" s="48"/>
      <c r="B829" s="48"/>
      <c r="C829" s="48"/>
      <c r="D829" s="61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5.75" customHeight="1">
      <c r="A830" s="48"/>
      <c r="B830" s="48"/>
      <c r="C830" s="48"/>
      <c r="D830" s="61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5.75" customHeight="1">
      <c r="A831" s="48"/>
      <c r="B831" s="48"/>
      <c r="C831" s="48"/>
      <c r="D831" s="61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5.75" customHeight="1">
      <c r="A832" s="48"/>
      <c r="B832" s="48"/>
      <c r="C832" s="48"/>
      <c r="D832" s="61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5.75" customHeight="1">
      <c r="A833" s="48"/>
      <c r="B833" s="48"/>
      <c r="C833" s="48"/>
      <c r="D833" s="61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5.75" customHeight="1">
      <c r="A834" s="48"/>
      <c r="B834" s="48"/>
      <c r="C834" s="48"/>
      <c r="D834" s="61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5.75" customHeight="1">
      <c r="A835" s="48"/>
      <c r="B835" s="48"/>
      <c r="C835" s="48"/>
      <c r="D835" s="61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5.75" customHeight="1">
      <c r="A836" s="48"/>
      <c r="B836" s="48"/>
      <c r="C836" s="48"/>
      <c r="D836" s="61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5.75" customHeight="1">
      <c r="A837" s="48"/>
      <c r="B837" s="48"/>
      <c r="C837" s="48"/>
      <c r="D837" s="61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5.75" customHeight="1">
      <c r="A838" s="48"/>
      <c r="B838" s="48"/>
      <c r="C838" s="48"/>
      <c r="D838" s="61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5.75" customHeight="1">
      <c r="A839" s="48"/>
      <c r="B839" s="48"/>
      <c r="C839" s="48"/>
      <c r="D839" s="61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5.75" customHeight="1">
      <c r="A840" s="48"/>
      <c r="B840" s="48"/>
      <c r="C840" s="48"/>
      <c r="D840" s="61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5.75" customHeight="1">
      <c r="A841" s="48"/>
      <c r="B841" s="48"/>
      <c r="C841" s="48"/>
      <c r="D841" s="61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5.75" customHeight="1">
      <c r="A842" s="48"/>
      <c r="B842" s="48"/>
      <c r="C842" s="48"/>
      <c r="D842" s="61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5.75" customHeight="1">
      <c r="A843" s="48"/>
      <c r="B843" s="48"/>
      <c r="C843" s="48"/>
      <c r="D843" s="61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5.75" customHeight="1">
      <c r="A844" s="48"/>
      <c r="B844" s="48"/>
      <c r="C844" s="48"/>
      <c r="D844" s="61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5.75" customHeight="1">
      <c r="A845" s="48"/>
      <c r="B845" s="48"/>
      <c r="C845" s="48"/>
      <c r="D845" s="61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5.75" customHeight="1">
      <c r="A846" s="48"/>
      <c r="B846" s="48"/>
      <c r="C846" s="48"/>
      <c r="D846" s="61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5.75" customHeight="1">
      <c r="A847" s="48"/>
      <c r="B847" s="48"/>
      <c r="C847" s="48"/>
      <c r="D847" s="61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5.75" customHeight="1">
      <c r="A848" s="48"/>
      <c r="B848" s="48"/>
      <c r="C848" s="48"/>
      <c r="D848" s="61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5.75" customHeight="1">
      <c r="A849" s="48"/>
      <c r="B849" s="48"/>
      <c r="C849" s="48"/>
      <c r="D849" s="61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5.75" customHeight="1">
      <c r="A850" s="48"/>
      <c r="B850" s="48"/>
      <c r="C850" s="48"/>
      <c r="D850" s="61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5.75" customHeight="1">
      <c r="A851" s="48"/>
      <c r="B851" s="48"/>
      <c r="C851" s="48"/>
      <c r="D851" s="61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5.75" customHeight="1">
      <c r="A852" s="48"/>
      <c r="B852" s="48"/>
      <c r="C852" s="48"/>
      <c r="D852" s="61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5.75" customHeight="1">
      <c r="A853" s="48"/>
      <c r="B853" s="48"/>
      <c r="C853" s="48"/>
      <c r="D853" s="61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5.75" customHeight="1">
      <c r="A854" s="48"/>
      <c r="B854" s="48"/>
      <c r="C854" s="48"/>
      <c r="D854" s="61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5.75" customHeight="1">
      <c r="A855" s="48"/>
      <c r="B855" s="48"/>
      <c r="C855" s="48"/>
      <c r="D855" s="61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5.75" customHeight="1">
      <c r="A856" s="48"/>
      <c r="B856" s="48"/>
      <c r="C856" s="48"/>
      <c r="D856" s="61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5.75" customHeight="1">
      <c r="A857" s="48"/>
      <c r="B857" s="48"/>
      <c r="C857" s="48"/>
      <c r="D857" s="61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5.75" customHeight="1">
      <c r="A858" s="48"/>
      <c r="B858" s="48"/>
      <c r="C858" s="48"/>
      <c r="D858" s="61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5.75" customHeight="1">
      <c r="A859" s="48"/>
      <c r="B859" s="48"/>
      <c r="C859" s="48"/>
      <c r="D859" s="61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5.75" customHeight="1">
      <c r="A860" s="48"/>
      <c r="B860" s="48"/>
      <c r="C860" s="48"/>
      <c r="D860" s="61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5.75" customHeight="1">
      <c r="A861" s="48"/>
      <c r="B861" s="48"/>
      <c r="C861" s="48"/>
      <c r="D861" s="61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5.75" customHeight="1">
      <c r="A862" s="48"/>
      <c r="B862" s="48"/>
      <c r="C862" s="48"/>
      <c r="D862" s="61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5.75" customHeight="1">
      <c r="A863" s="48"/>
      <c r="B863" s="48"/>
      <c r="C863" s="48"/>
      <c r="D863" s="61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5.75" customHeight="1">
      <c r="A864" s="48"/>
      <c r="B864" s="48"/>
      <c r="C864" s="48"/>
      <c r="D864" s="61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5.75" customHeight="1">
      <c r="A865" s="48"/>
      <c r="B865" s="48"/>
      <c r="C865" s="48"/>
      <c r="D865" s="61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5.75" customHeight="1">
      <c r="A866" s="48"/>
      <c r="B866" s="48"/>
      <c r="C866" s="48"/>
      <c r="D866" s="61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5.75" customHeight="1">
      <c r="A867" s="48"/>
      <c r="B867" s="48"/>
      <c r="C867" s="48"/>
      <c r="D867" s="61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5.75" customHeight="1">
      <c r="A868" s="48"/>
      <c r="B868" s="48"/>
      <c r="C868" s="48"/>
      <c r="D868" s="61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5.75" customHeight="1">
      <c r="A869" s="48"/>
      <c r="B869" s="48"/>
      <c r="C869" s="48"/>
      <c r="D869" s="61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5.75" customHeight="1">
      <c r="A870" s="48"/>
      <c r="B870" s="48"/>
      <c r="C870" s="48"/>
      <c r="D870" s="61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5.75" customHeight="1">
      <c r="A871" s="48"/>
      <c r="B871" s="48"/>
      <c r="C871" s="48"/>
      <c r="D871" s="61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5.75" customHeight="1">
      <c r="A872" s="48"/>
      <c r="B872" s="48"/>
      <c r="C872" s="48"/>
      <c r="D872" s="61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5.75" customHeight="1">
      <c r="A873" s="48"/>
      <c r="B873" s="48"/>
      <c r="C873" s="48"/>
      <c r="D873" s="61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5.75" customHeight="1">
      <c r="A874" s="48"/>
      <c r="B874" s="48"/>
      <c r="C874" s="48"/>
      <c r="D874" s="61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5.75" customHeight="1">
      <c r="A875" s="48"/>
      <c r="B875" s="48"/>
      <c r="C875" s="48"/>
      <c r="D875" s="61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5.75" customHeight="1">
      <c r="A876" s="48"/>
      <c r="B876" s="48"/>
      <c r="C876" s="48"/>
      <c r="D876" s="61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5.75" customHeight="1">
      <c r="A877" s="48"/>
      <c r="B877" s="48"/>
      <c r="C877" s="48"/>
      <c r="D877" s="61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5.75" customHeight="1">
      <c r="A878" s="48"/>
      <c r="B878" s="48"/>
      <c r="C878" s="48"/>
      <c r="D878" s="61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5.75" customHeight="1">
      <c r="A879" s="48"/>
      <c r="B879" s="48"/>
      <c r="C879" s="48"/>
      <c r="D879" s="61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5.75" customHeight="1">
      <c r="A880" s="48"/>
      <c r="B880" s="48"/>
      <c r="C880" s="48"/>
      <c r="D880" s="61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5.75" customHeight="1">
      <c r="A881" s="48"/>
      <c r="B881" s="48"/>
      <c r="C881" s="48"/>
      <c r="D881" s="61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5.75" customHeight="1">
      <c r="A882" s="48"/>
      <c r="B882" s="48"/>
      <c r="C882" s="48"/>
      <c r="D882" s="61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5.75" customHeight="1">
      <c r="A883" s="48"/>
      <c r="B883" s="48"/>
      <c r="C883" s="48"/>
      <c r="D883" s="61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5.75" customHeight="1">
      <c r="A884" s="48"/>
      <c r="B884" s="48"/>
      <c r="C884" s="48"/>
      <c r="D884" s="61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5.75" customHeight="1">
      <c r="A885" s="48"/>
      <c r="B885" s="48"/>
      <c r="C885" s="48"/>
      <c r="D885" s="61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5.75" customHeight="1">
      <c r="A886" s="48"/>
      <c r="B886" s="48"/>
      <c r="C886" s="48"/>
      <c r="D886" s="61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5.75" customHeight="1">
      <c r="A887" s="48"/>
      <c r="B887" s="48"/>
      <c r="C887" s="48"/>
      <c r="D887" s="61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5.75" customHeight="1">
      <c r="A888" s="48"/>
      <c r="B888" s="48"/>
      <c r="C888" s="48"/>
      <c r="D888" s="61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5.75" customHeight="1">
      <c r="A889" s="48"/>
      <c r="B889" s="48"/>
      <c r="C889" s="48"/>
      <c r="D889" s="61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5.75" customHeight="1">
      <c r="A890" s="48"/>
      <c r="B890" s="48"/>
      <c r="C890" s="48"/>
      <c r="D890" s="61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5.75" customHeight="1">
      <c r="A891" s="48"/>
      <c r="B891" s="48"/>
      <c r="C891" s="48"/>
      <c r="D891" s="61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5.75" customHeight="1">
      <c r="A892" s="48"/>
      <c r="B892" s="48"/>
      <c r="C892" s="48"/>
      <c r="D892" s="61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5.75" customHeight="1">
      <c r="A893" s="48"/>
      <c r="B893" s="48"/>
      <c r="C893" s="48"/>
      <c r="D893" s="61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5.75" customHeight="1">
      <c r="A894" s="48"/>
      <c r="B894" s="48"/>
      <c r="C894" s="48"/>
      <c r="D894" s="61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5.75" customHeight="1">
      <c r="A895" s="48"/>
      <c r="B895" s="48"/>
      <c r="C895" s="48"/>
      <c r="D895" s="61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5.75" customHeight="1">
      <c r="A896" s="48"/>
      <c r="B896" s="48"/>
      <c r="C896" s="48"/>
      <c r="D896" s="61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5.75" customHeight="1">
      <c r="A897" s="48"/>
      <c r="B897" s="48"/>
      <c r="C897" s="48"/>
      <c r="D897" s="61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5.75" customHeight="1">
      <c r="A898" s="48"/>
      <c r="B898" s="48"/>
      <c r="C898" s="48"/>
      <c r="D898" s="61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5.75" customHeight="1">
      <c r="A899" s="48"/>
      <c r="B899" s="48"/>
      <c r="C899" s="48"/>
      <c r="D899" s="61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5.75" customHeight="1">
      <c r="A900" s="48"/>
      <c r="B900" s="48"/>
      <c r="C900" s="48"/>
      <c r="D900" s="61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5.75" customHeight="1">
      <c r="A901" s="48"/>
      <c r="B901" s="48"/>
      <c r="C901" s="48"/>
      <c r="D901" s="61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5.75" customHeight="1">
      <c r="A902" s="48"/>
      <c r="B902" s="48"/>
      <c r="C902" s="48"/>
      <c r="D902" s="61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5.75" customHeight="1">
      <c r="A903" s="48"/>
      <c r="B903" s="48"/>
      <c r="C903" s="48"/>
      <c r="D903" s="61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5.75" customHeight="1">
      <c r="A904" s="48"/>
      <c r="B904" s="48"/>
      <c r="C904" s="48"/>
      <c r="D904" s="61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5.75" customHeight="1">
      <c r="A905" s="48"/>
      <c r="B905" s="48"/>
      <c r="C905" s="48"/>
      <c r="D905" s="61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5.75" customHeight="1">
      <c r="A906" s="48"/>
      <c r="B906" s="48"/>
      <c r="C906" s="48"/>
      <c r="D906" s="61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5.75" customHeight="1">
      <c r="A907" s="48"/>
      <c r="B907" s="48"/>
      <c r="C907" s="48"/>
      <c r="D907" s="61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5.75" customHeight="1">
      <c r="A908" s="48"/>
      <c r="B908" s="48"/>
      <c r="C908" s="48"/>
      <c r="D908" s="61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5.75" customHeight="1">
      <c r="A909" s="48"/>
      <c r="B909" s="48"/>
      <c r="C909" s="48"/>
      <c r="D909" s="61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5.75" customHeight="1">
      <c r="A910" s="48"/>
      <c r="B910" s="48"/>
      <c r="C910" s="48"/>
      <c r="D910" s="61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5.75" customHeight="1">
      <c r="A911" s="48"/>
      <c r="B911" s="48"/>
      <c r="C911" s="48"/>
      <c r="D911" s="61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5.75" customHeight="1">
      <c r="A912" s="48"/>
      <c r="B912" s="48"/>
      <c r="C912" s="48"/>
      <c r="D912" s="61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5.75" customHeight="1">
      <c r="A913" s="48"/>
      <c r="B913" s="48"/>
      <c r="C913" s="48"/>
      <c r="D913" s="61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5.75" customHeight="1">
      <c r="A914" s="48"/>
      <c r="B914" s="48"/>
      <c r="C914" s="48"/>
      <c r="D914" s="61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5.75" customHeight="1">
      <c r="A915" s="48"/>
      <c r="B915" s="48"/>
      <c r="C915" s="48"/>
      <c r="D915" s="61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5.75" customHeight="1">
      <c r="A916" s="48"/>
      <c r="B916" s="48"/>
      <c r="C916" s="48"/>
      <c r="D916" s="61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5.75" customHeight="1">
      <c r="A917" s="48"/>
      <c r="B917" s="48"/>
      <c r="C917" s="48"/>
      <c r="D917" s="61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5.75" customHeight="1">
      <c r="A918" s="48"/>
      <c r="B918" s="48"/>
      <c r="C918" s="48"/>
      <c r="D918" s="61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5.75" customHeight="1">
      <c r="A919" s="48"/>
      <c r="B919" s="48"/>
      <c r="C919" s="48"/>
      <c r="D919" s="61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5.75" customHeight="1">
      <c r="A920" s="48"/>
      <c r="B920" s="48"/>
      <c r="C920" s="48"/>
      <c r="D920" s="61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5.75" customHeight="1">
      <c r="A921" s="48"/>
      <c r="B921" s="48"/>
      <c r="C921" s="48"/>
      <c r="D921" s="61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5.75" customHeight="1">
      <c r="A922" s="48"/>
      <c r="B922" s="48"/>
      <c r="C922" s="48"/>
      <c r="D922" s="61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5.75" customHeight="1">
      <c r="A923" s="48"/>
      <c r="B923" s="48"/>
      <c r="C923" s="48"/>
      <c r="D923" s="61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5.75" customHeight="1">
      <c r="A924" s="48"/>
      <c r="B924" s="48"/>
      <c r="C924" s="48"/>
      <c r="D924" s="61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5.75" customHeight="1">
      <c r="A925" s="48"/>
      <c r="B925" s="48"/>
      <c r="C925" s="48"/>
      <c r="D925" s="61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5.75" customHeight="1">
      <c r="A926" s="48"/>
      <c r="B926" s="48"/>
      <c r="C926" s="48"/>
      <c r="D926" s="61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5.75" customHeight="1">
      <c r="A927" s="48"/>
      <c r="B927" s="48"/>
      <c r="C927" s="48"/>
      <c r="D927" s="61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5.75" customHeight="1">
      <c r="A928" s="48"/>
      <c r="B928" s="48"/>
      <c r="C928" s="48"/>
      <c r="D928" s="61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5.75" customHeight="1">
      <c r="A929" s="48"/>
      <c r="B929" s="48"/>
      <c r="C929" s="48"/>
      <c r="D929" s="61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5.75" customHeight="1">
      <c r="A930" s="48"/>
      <c r="B930" s="48"/>
      <c r="C930" s="48"/>
      <c r="D930" s="61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5.75" customHeight="1">
      <c r="A931" s="48"/>
      <c r="B931" s="48"/>
      <c r="C931" s="48"/>
      <c r="D931" s="61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5.75" customHeight="1">
      <c r="A932" s="48"/>
      <c r="B932" s="48"/>
      <c r="C932" s="48"/>
      <c r="D932" s="61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5.75" customHeight="1">
      <c r="A933" s="48"/>
      <c r="B933" s="48"/>
      <c r="C933" s="48"/>
      <c r="D933" s="61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5.75" customHeight="1">
      <c r="A934" s="48"/>
      <c r="B934" s="48"/>
      <c r="C934" s="48"/>
      <c r="D934" s="61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5.75" customHeight="1">
      <c r="A935" s="48"/>
      <c r="B935" s="48"/>
      <c r="C935" s="48"/>
      <c r="D935" s="61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5.75" customHeight="1">
      <c r="A936" s="48"/>
      <c r="B936" s="48"/>
      <c r="C936" s="48"/>
      <c r="D936" s="61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5.75" customHeight="1">
      <c r="A937" s="48"/>
      <c r="B937" s="48"/>
      <c r="C937" s="48"/>
      <c r="D937" s="61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5.75" customHeight="1">
      <c r="A938" s="48"/>
      <c r="B938" s="48"/>
      <c r="C938" s="48"/>
      <c r="D938" s="61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5.75" customHeight="1">
      <c r="A939" s="48"/>
      <c r="B939" s="48"/>
      <c r="C939" s="48"/>
      <c r="D939" s="61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5.75" customHeight="1">
      <c r="A940" s="48"/>
      <c r="B940" s="48"/>
      <c r="C940" s="48"/>
      <c r="D940" s="61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5.75" customHeight="1">
      <c r="A941" s="48"/>
      <c r="B941" s="48"/>
      <c r="C941" s="48"/>
      <c r="D941" s="61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5.75" customHeight="1">
      <c r="A942" s="48"/>
      <c r="B942" s="48"/>
      <c r="C942" s="48"/>
      <c r="D942" s="61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5.75" customHeight="1">
      <c r="A943" s="48"/>
      <c r="B943" s="48"/>
      <c r="C943" s="48"/>
      <c r="D943" s="61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5.75" customHeight="1">
      <c r="A944" s="48"/>
      <c r="B944" s="48"/>
      <c r="C944" s="48"/>
      <c r="D944" s="61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5.75" customHeight="1">
      <c r="A945" s="48"/>
      <c r="B945" s="48"/>
      <c r="C945" s="48"/>
      <c r="D945" s="61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5.75" customHeight="1">
      <c r="A946" s="48"/>
      <c r="B946" s="48"/>
      <c r="C946" s="48"/>
      <c r="D946" s="61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5.75" customHeight="1">
      <c r="A947" s="48"/>
      <c r="B947" s="48"/>
      <c r="C947" s="48"/>
      <c r="D947" s="61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5.75" customHeight="1">
      <c r="A948" s="48"/>
      <c r="B948" s="48"/>
      <c r="C948" s="48"/>
      <c r="D948" s="61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5.75" customHeight="1">
      <c r="A949" s="48"/>
      <c r="B949" s="48"/>
      <c r="C949" s="48"/>
      <c r="D949" s="61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5.75" customHeight="1">
      <c r="A950" s="48"/>
      <c r="B950" s="48"/>
      <c r="C950" s="48"/>
      <c r="D950" s="61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5.75" customHeight="1">
      <c r="A951" s="48"/>
      <c r="B951" s="48"/>
      <c r="C951" s="48"/>
      <c r="D951" s="61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5.75" customHeight="1">
      <c r="A952" s="48"/>
      <c r="B952" s="48"/>
      <c r="C952" s="48"/>
      <c r="D952" s="61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5.75" customHeight="1">
      <c r="A953" s="48"/>
      <c r="B953" s="48"/>
      <c r="C953" s="48"/>
      <c r="D953" s="61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5.75" customHeight="1">
      <c r="A954" s="48"/>
      <c r="B954" s="48"/>
      <c r="C954" s="48"/>
      <c r="D954" s="61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5.75" customHeight="1">
      <c r="A955" s="48"/>
      <c r="B955" s="48"/>
      <c r="C955" s="48"/>
      <c r="D955" s="61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5.75" customHeight="1">
      <c r="A956" s="48"/>
      <c r="B956" s="48"/>
      <c r="C956" s="48"/>
      <c r="D956" s="61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5.75" customHeight="1">
      <c r="A957" s="48"/>
      <c r="B957" s="48"/>
      <c r="C957" s="48"/>
      <c r="D957" s="61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5.75" customHeight="1">
      <c r="A958" s="48"/>
      <c r="B958" s="48"/>
      <c r="C958" s="48"/>
      <c r="D958" s="61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5.75" customHeight="1">
      <c r="A959" s="48"/>
      <c r="B959" s="48"/>
      <c r="C959" s="48"/>
      <c r="D959" s="61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5.75" customHeight="1">
      <c r="A960" s="48"/>
      <c r="B960" s="48"/>
      <c r="C960" s="48"/>
      <c r="D960" s="61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5.75" customHeight="1">
      <c r="A961" s="48"/>
      <c r="B961" s="48"/>
      <c r="C961" s="48"/>
      <c r="D961" s="61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5.75" customHeight="1">
      <c r="A962" s="48"/>
      <c r="B962" s="48"/>
      <c r="C962" s="48"/>
      <c r="D962" s="61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5.75" customHeight="1">
      <c r="A963" s="48"/>
      <c r="B963" s="48"/>
      <c r="C963" s="48"/>
      <c r="D963" s="61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5.75" customHeight="1">
      <c r="A964" s="48"/>
      <c r="B964" s="48"/>
      <c r="C964" s="48"/>
      <c r="D964" s="61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5.75" customHeight="1">
      <c r="A965" s="48"/>
      <c r="B965" s="48"/>
      <c r="C965" s="48"/>
      <c r="D965" s="61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5.75" customHeight="1">
      <c r="A966" s="48"/>
      <c r="B966" s="48"/>
      <c r="C966" s="48"/>
      <c r="D966" s="61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5.75" customHeight="1">
      <c r="A967" s="48"/>
      <c r="B967" s="48"/>
      <c r="C967" s="48"/>
      <c r="D967" s="61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5.75" customHeight="1">
      <c r="A968" s="48"/>
      <c r="B968" s="48"/>
      <c r="C968" s="48"/>
      <c r="D968" s="61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5.75" customHeight="1">
      <c r="A969" s="48"/>
      <c r="B969" s="48"/>
      <c r="C969" s="48"/>
      <c r="D969" s="61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5.75" customHeight="1">
      <c r="A970" s="48"/>
      <c r="B970" s="48"/>
      <c r="C970" s="48"/>
      <c r="D970" s="61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5.75" customHeight="1">
      <c r="A971" s="48"/>
      <c r="B971" s="48"/>
      <c r="C971" s="48"/>
      <c r="D971" s="61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5.75" customHeight="1">
      <c r="A972" s="48"/>
      <c r="B972" s="48"/>
      <c r="C972" s="48"/>
      <c r="D972" s="61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5.75" customHeight="1">
      <c r="A973" s="48"/>
      <c r="B973" s="48"/>
      <c r="C973" s="48"/>
      <c r="D973" s="61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5.75" customHeight="1">
      <c r="A974" s="48"/>
      <c r="B974" s="48"/>
      <c r="C974" s="48"/>
      <c r="D974" s="61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5.75" customHeight="1">
      <c r="A975" s="48"/>
      <c r="B975" s="48"/>
      <c r="C975" s="48"/>
      <c r="D975" s="61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5.75" customHeight="1">
      <c r="A976" s="48"/>
      <c r="B976" s="48"/>
      <c r="C976" s="48"/>
      <c r="D976" s="61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5.75" customHeight="1">
      <c r="A977" s="48"/>
      <c r="B977" s="48"/>
      <c r="C977" s="48"/>
      <c r="D977" s="61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5.75" customHeight="1">
      <c r="A978" s="48"/>
      <c r="B978" s="48"/>
      <c r="C978" s="48"/>
      <c r="D978" s="61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5.75" customHeight="1">
      <c r="A979" s="48"/>
      <c r="B979" s="48"/>
      <c r="C979" s="48"/>
      <c r="D979" s="61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5.75" customHeight="1">
      <c r="A980" s="48"/>
      <c r="B980" s="48"/>
      <c r="C980" s="48"/>
      <c r="D980" s="61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5.75" customHeight="1">
      <c r="A981" s="48"/>
      <c r="B981" s="48"/>
      <c r="C981" s="48"/>
      <c r="D981" s="61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5.75" customHeight="1">
      <c r="A982" s="48"/>
      <c r="B982" s="48"/>
      <c r="C982" s="48"/>
      <c r="D982" s="61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5.75" customHeight="1">
      <c r="A983" s="48"/>
      <c r="B983" s="48"/>
      <c r="C983" s="48"/>
      <c r="D983" s="61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5.75" customHeight="1">
      <c r="A984" s="48"/>
      <c r="B984" s="48"/>
      <c r="C984" s="48"/>
      <c r="D984" s="61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5.75" customHeight="1">
      <c r="A985" s="48"/>
      <c r="B985" s="48"/>
      <c r="C985" s="48"/>
      <c r="D985" s="61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5.75" customHeight="1">
      <c r="A986" s="48"/>
      <c r="B986" s="48"/>
      <c r="C986" s="48"/>
      <c r="D986" s="61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5.75" customHeight="1">
      <c r="A987" s="48"/>
      <c r="B987" s="48"/>
      <c r="C987" s="48"/>
      <c r="D987" s="61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5.75" customHeight="1">
      <c r="A988" s="48"/>
      <c r="B988" s="48"/>
      <c r="C988" s="48"/>
      <c r="D988" s="61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5.75" customHeight="1">
      <c r="A989" s="48"/>
      <c r="B989" s="48"/>
      <c r="C989" s="48"/>
      <c r="D989" s="61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5.75" customHeight="1">
      <c r="A990" s="48"/>
      <c r="B990" s="48"/>
      <c r="C990" s="48"/>
      <c r="D990" s="61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5.75" customHeight="1">
      <c r="A991" s="48"/>
      <c r="B991" s="48"/>
      <c r="C991" s="48"/>
      <c r="D991" s="61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5.75" customHeight="1">
      <c r="A992" s="48"/>
      <c r="B992" s="48"/>
      <c r="C992" s="48"/>
      <c r="D992" s="61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5.75" customHeight="1">
      <c r="A993" s="48"/>
      <c r="B993" s="48"/>
      <c r="C993" s="48"/>
      <c r="D993" s="61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5.75" customHeight="1">
      <c r="A994" s="48"/>
      <c r="B994" s="48"/>
      <c r="C994" s="48"/>
      <c r="D994" s="61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5.75" customHeight="1">
      <c r="A995" s="48"/>
      <c r="B995" s="48"/>
      <c r="C995" s="48"/>
      <c r="D995" s="61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5.75" customHeight="1">
      <c r="A996" s="48"/>
      <c r="B996" s="48"/>
      <c r="C996" s="48"/>
      <c r="D996" s="61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5.75" customHeight="1">
      <c r="A997" s="48"/>
      <c r="B997" s="48"/>
      <c r="C997" s="48"/>
      <c r="D997" s="61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5.75" customHeight="1">
      <c r="A998" s="48"/>
      <c r="B998" s="48"/>
      <c r="C998" s="48"/>
      <c r="D998" s="61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5.75" customHeight="1">
      <c r="A999" s="48"/>
      <c r="B999" s="48"/>
      <c r="C999" s="48"/>
      <c r="D999" s="61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5.75" customHeight="1">
      <c r="A1000" s="48"/>
      <c r="B1000" s="48"/>
      <c r="C1000" s="48"/>
      <c r="D1000" s="61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mergeCells count="2">
    <mergeCell ref="F1:G1"/>
    <mergeCell ref="G10:G12"/>
  </mergeCells>
  <conditionalFormatting sqref="F15">
    <cfRule type="cellIs" dxfId="14" priority="1" operator="equal">
      <formula>"Negative"</formula>
    </cfRule>
  </conditionalFormatting>
  <conditionalFormatting sqref="F15">
    <cfRule type="cellIs" dxfId="18" priority="2" operator="equal">
      <formula>"Negative"</formula>
    </cfRule>
  </conditionalFormatting>
  <conditionalFormatting sqref="F15">
    <cfRule type="cellIs" dxfId="19" priority="3" operator="equal">
      <formula>"Positive"</formula>
    </cfRule>
  </conditionalFormatting>
  <conditionalFormatting sqref="F15">
    <cfRule type="cellIs" dxfId="19" priority="4" operator="equal">
      <formula>"Positive"</formula>
    </cfRule>
  </conditionalFormatting>
  <conditionalFormatting sqref="G16">
    <cfRule type="cellIs" dxfId="19" priority="5" operator="equal">
      <formula>"Positive"</formula>
    </cfRule>
  </conditionalFormatting>
  <conditionalFormatting sqref="G17:G18">
    <cfRule type="cellIs" dxfId="8" priority="6" operator="equal">
      <formula>"Negative"</formula>
    </cfRule>
  </conditionalFormatting>
  <conditionalFormatting sqref="G17:G18">
    <cfRule type="cellIs" dxfId="18" priority="7" operator="equal">
      <formula>"Negative"</formula>
    </cfRule>
  </conditionalFormatting>
  <conditionalFormatting sqref="G17:G18">
    <cfRule type="cellIs" dxfId="14" priority="8" operator="equal">
      <formula>"Positive"</formula>
    </cfRule>
  </conditionalFormatting>
  <conditionalFormatting sqref="G17:G18">
    <cfRule type="cellIs" dxfId="18" priority="9" operator="equal">
      <formula>"Positive"</formula>
    </cfRule>
  </conditionalFormatting>
  <conditionalFormatting sqref="F15:G16">
    <cfRule type="cellIs" dxfId="8" priority="10" operator="equal">
      <formula>"Positive"</formula>
    </cfRule>
  </conditionalFormatting>
  <conditionalFormatting sqref="F15:G16">
    <cfRule type="cellIs" dxfId="8" priority="11" operator="equal">
      <formula>"Positive"</formula>
    </cfRule>
  </conditionalFormatting>
  <conditionalFormatting sqref="F15:G16">
    <cfRule type="cellIs" dxfId="14" priority="12" operator="equal">
      <formula>"Negative"</formula>
    </cfRule>
  </conditionalFormatting>
  <conditionalFormatting sqref="F6:F7 F19">
    <cfRule type="cellIs" dxfId="14" priority="13" operator="equal">
      <formula>"Positive"</formula>
    </cfRule>
  </conditionalFormatting>
  <conditionalFormatting sqref="F6:F7 F19">
    <cfRule type="cellIs" dxfId="8" priority="14" operator="equal">
      <formula>"Negative"</formula>
    </cfRule>
  </conditionalFormatting>
  <conditionalFormatting sqref="H21">
    <cfRule type="cellIs" dxfId="8" priority="15" operator="equal">
      <formula>"Undetectable"</formula>
    </cfRule>
  </conditionalFormatting>
  <conditionalFormatting sqref="H21">
    <cfRule type="cellIs" dxfId="22" priority="16" operator="equal">
      <formula>"Detectable"</formula>
    </cfRule>
  </conditionalFormatting>
  <conditionalFormatting sqref="H26">
    <cfRule type="cellIs" dxfId="8" priority="17" operator="equal">
      <formula>"Undetectable"</formula>
    </cfRule>
  </conditionalFormatting>
  <conditionalFormatting sqref="H26">
    <cfRule type="cellIs" dxfId="22" priority="18" operator="equal">
      <formula>"Detectable"</formula>
    </cfRule>
  </conditionalFormatting>
  <conditionalFormatting sqref="H31">
    <cfRule type="cellIs" dxfId="14" priority="19" operator="equal">
      <formula>"Re-assess"</formula>
    </cfRule>
  </conditionalFormatting>
  <conditionalFormatting sqref="H31">
    <cfRule type="cellIs" dxfId="8" priority="20" operator="equal">
      <formula>"Cured"</formula>
    </cfRule>
  </conditionalFormatting>
  <conditionalFormatting sqref="F15:G18">
    <cfRule type="colorScale" priority="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31:E34 C2:E30">
    <cfRule type="expression" dxfId="9" priority="22">
      <formula>$C$2=today</formula>
    </cfRule>
  </conditionalFormatting>
  <conditionalFormatting sqref="F20:F30 H3:J19 M5:M6">
    <cfRule type="expression" dxfId="18" priority="23">
      <formula>or(and(F20&lt;=today(), today()-F20&lt;weekday(today())), and(today()&lt;F20, F20-today()&lt;weekday(F20)))</formula>
    </cfRule>
  </conditionalFormatting>
  <conditionalFormatting sqref="F20:F34">
    <cfRule type="expression" dxfId="18" priority="24">
      <formula>and(F20&lt;today(), today()-F20&gt;=weekday(today()), today()-F20&lt;weekday(today())+7)</formula>
    </cfRule>
  </conditionalFormatting>
  <conditionalFormatting sqref="F20:F34">
    <cfRule type="timePeriod" dxfId="18" priority="25" timePeriod="last7Days"/>
  </conditionalFormatting>
  <conditionalFormatting sqref="F20:F34">
    <cfRule type="expression" dxfId="21" priority="26">
      <formula>and(F20&gt;today(), F20-today()&gt;=weekday(F20), F20-today()&lt;weekday(F20)+7)</formula>
    </cfRule>
  </conditionalFormatting>
  <conditionalFormatting sqref="F20:F34">
    <cfRule type="expression" dxfId="21" priority="27">
      <formula>or(and(F20&lt;=today(), today()-F20&lt;weekday(today())), and(today()&lt;F20, F20-today()&lt;weekday(F20)))</formula>
    </cfRule>
  </conditionalFormatting>
  <conditionalFormatting sqref="H2:L2">
    <cfRule type="expression" dxfId="20" priority="28">
      <formula>and(H2&gt;today(), H2-today()&gt;=weekday(H2), H2-today()&lt;weekday(H2)+7)</formula>
    </cfRule>
  </conditionalFormatting>
  <conditionalFormatting sqref="H2:L2">
    <cfRule type="expression" dxfId="21" priority="29">
      <formula>or(and(H2&lt;=today(), today()-H2&lt;weekday(today())), and(today()&lt;H2, H2-today()&lt;weekday(H2)))</formula>
    </cfRule>
  </conditionalFormatting>
  <conditionalFormatting sqref="H2:L2">
    <cfRule type="expression" dxfId="18" priority="30">
      <formula>and(H2&lt;today(), today()-H2&gt;=weekday(today()), today()-H2&lt;weekday(today())+7)</formula>
    </cfRule>
  </conditionalFormatting>
  <conditionalFormatting sqref="H2:L2">
    <cfRule type="timePeriod" dxfId="18" priority="31" timePeriod="last7Days"/>
  </conditionalFormatting>
  <conditionalFormatting sqref="M2:N2">
    <cfRule type="timePeriod" dxfId="18" priority="32" timePeriod="today"/>
  </conditionalFormatting>
  <conditionalFormatting sqref="M2:N2">
    <cfRule type="timePeriod" dxfId="14" priority="33" timePeriod="last7Days"/>
  </conditionalFormatting>
  <dataValidations>
    <dataValidation type="list" allowBlank="1" showInputMessage="1" showErrorMessage="1" prompt="ALERT! - Patient has HIV/HCV co-infection" sqref="F7">
      <formula1>'Color Key'!$K$19:$K$20</formula1>
    </dataValidation>
    <dataValidation type="list" allowBlank="1" showInputMessage="1" showErrorMessage="1" prompt="ALERT - Red items, monitor closely!" sqref="G17:G18">
      <formula1>'Color Key'!$C$19:$C$20</formula1>
    </dataValidation>
    <dataValidation type="list" allowBlank="1" showInputMessage="1" showErrorMessage="1" prompt="Alert! - Red items, need to give immunization!" sqref="F15 G16">
      <formula1>Shots</formula1>
    </dataValidation>
    <dataValidation type="list" allowBlank="1" showInputMessage="1" showErrorMessage="1" prompt="CAUTION - CAUTION" sqref="F6">
      <formula1>'Color Key'!$I$19:$I$20</formula1>
    </dataValidation>
    <dataValidation type="list" allowBlank="1" showInputMessage="1" showErrorMessage="1" prompt="Schedule SVR Appt and Lab - Schedule SVR Appt and Lab" sqref="H26">
      <formula1>'Color Key'!$E$19:$E$20</formula1>
    </dataValidation>
    <dataValidation type="list" allowBlank="1" showInputMessage="1" showErrorMessage="1" prompt="ALERT - Patient may need substance abuse counseling" sqref="F19">
      <formula1>'Color Key'!$M$19:$M$20</formula1>
    </dataValidation>
    <dataValidation type="list" allowBlank="1" showInputMessage="1" showErrorMessage="1" prompt="Talk about prevention - Don't forget to talk about prevention of re-infection!" sqref="H31">
      <formula1>'Color Key'!$G$19:$G$20</formula1>
    </dataValidation>
    <dataValidation type="list" allowBlank="1" showInputMessage="1" showErrorMessage="1" prompt="Order 8 week Labs - Order 8 week Labs" sqref="H21">
      <formula1>'Color Key'!$E$19:$E$20</formula1>
    </dataValidation>
  </dataValidations>
  <hyperlinks>
    <hyperlink display="Link to Ongoing Patients" location="Ongoing!A1" ref="J20"/>
  </hyperlinks>
  <printOptions/>
  <pageMargins bottom="0.75" footer="0.0" header="0.0" left="0.7" right="0.7" top="0.7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75"/>
    <col customWidth="1" min="2" max="2" width="14.38"/>
    <col customWidth="1" min="3" max="3" width="0.25"/>
    <col customWidth="1" min="4" max="4" width="0.13"/>
    <col customWidth="1" min="5" max="5" width="14.88"/>
    <col customWidth="1" min="6" max="6" width="17.38"/>
    <col customWidth="1" min="7" max="7" width="22.5"/>
    <col customWidth="1" min="8" max="8" width="11.25"/>
    <col customWidth="1" min="9" max="9" width="10.0"/>
    <col customWidth="1" min="10" max="10" width="10.88"/>
    <col customWidth="1" min="11" max="12" width="9.13"/>
    <col customWidth="1" min="13" max="13" width="8.5"/>
    <col customWidth="1" min="14" max="15" width="9.13"/>
    <col customWidth="1" min="16" max="26" width="7.75"/>
  </cols>
  <sheetData>
    <row r="1" ht="51.0" customHeight="1">
      <c r="A1" s="144"/>
      <c r="B1" s="212" t="s">
        <v>183</v>
      </c>
      <c r="C1" s="212" t="s">
        <v>184</v>
      </c>
      <c r="D1" s="213"/>
      <c r="E1" s="214" t="s">
        <v>184</v>
      </c>
      <c r="F1" s="215" t="s">
        <v>185</v>
      </c>
      <c r="G1" s="216"/>
      <c r="H1" s="217" t="s">
        <v>186</v>
      </c>
      <c r="I1" s="218" t="s">
        <v>187</v>
      </c>
      <c r="J1" s="219" t="s">
        <v>188</v>
      </c>
      <c r="K1" s="219" t="s">
        <v>189</v>
      </c>
      <c r="L1" s="219" t="s">
        <v>190</v>
      </c>
      <c r="M1" s="220" t="s">
        <v>191</v>
      </c>
      <c r="N1" s="220" t="s">
        <v>192</v>
      </c>
      <c r="O1" s="221" t="s">
        <v>193</v>
      </c>
    </row>
    <row r="2" ht="15.0" customHeight="1">
      <c r="A2" s="222"/>
      <c r="B2" s="222" t="s">
        <v>194</v>
      </c>
      <c r="C2" s="222" t="b">
        <v>0</v>
      </c>
      <c r="D2" s="222" t="str">
        <f t="shared" ref="D2:D19" si="1">IF(C2,"TRUE","")</f>
        <v/>
      </c>
      <c r="E2" s="223" t="str">
        <f t="shared" ref="E2:E19" si="2">IF(D2&lt;&gt;"",IF(E2="",NOW(),E2),"")</f>
        <v/>
      </c>
      <c r="H2" s="224"/>
      <c r="I2" s="225">
        <f>H2+180</f>
        <v>180</v>
      </c>
      <c r="J2" s="226"/>
      <c r="K2" s="226">
        <f>J2+28</f>
        <v>28</v>
      </c>
      <c r="L2" s="226">
        <f>J2+180</f>
        <v>180</v>
      </c>
      <c r="M2" s="227"/>
      <c r="N2" s="227">
        <f>M2+28</f>
        <v>28</v>
      </c>
      <c r="O2" s="228">
        <f>N2+120</f>
        <v>148</v>
      </c>
    </row>
    <row r="3" ht="15.0" customHeight="1">
      <c r="A3" s="222"/>
      <c r="B3" s="222" t="s">
        <v>195</v>
      </c>
      <c r="C3" s="222" t="b">
        <v>0</v>
      </c>
      <c r="D3" s="222" t="str">
        <f t="shared" si="1"/>
        <v/>
      </c>
      <c r="E3" s="223" t="str">
        <f t="shared" si="2"/>
        <v/>
      </c>
      <c r="F3" s="210" t="s">
        <v>196</v>
      </c>
    </row>
    <row r="4">
      <c r="A4" s="229"/>
      <c r="B4" s="222" t="s">
        <v>197</v>
      </c>
      <c r="C4" s="222" t="b">
        <v>1</v>
      </c>
      <c r="D4" s="222" t="str">
        <f t="shared" si="1"/>
        <v>TRUE</v>
      </c>
      <c r="E4" s="223" t="str">
        <f t="shared" si="2"/>
        <v>#REF!</v>
      </c>
      <c r="G4" s="48"/>
    </row>
    <row r="5">
      <c r="A5" s="229"/>
      <c r="B5" s="222" t="s">
        <v>198</v>
      </c>
      <c r="C5" s="222" t="b">
        <v>0</v>
      </c>
      <c r="D5" s="222" t="str">
        <f t="shared" si="1"/>
        <v/>
      </c>
      <c r="E5" s="223" t="str">
        <f t="shared" si="2"/>
        <v/>
      </c>
      <c r="G5" s="48"/>
      <c r="H5" s="48" t="s">
        <v>199</v>
      </c>
      <c r="I5" s="48"/>
      <c r="J5" s="48" t="s">
        <v>199</v>
      </c>
      <c r="K5" s="48"/>
      <c r="L5" s="48"/>
      <c r="M5" s="48" t="s">
        <v>199</v>
      </c>
    </row>
    <row r="6">
      <c r="A6" s="229"/>
      <c r="B6" s="222" t="s">
        <v>200</v>
      </c>
      <c r="C6" s="222" t="b">
        <v>1</v>
      </c>
      <c r="D6" s="230" t="str">
        <f t="shared" si="1"/>
        <v>TRUE</v>
      </c>
      <c r="E6" s="223" t="str">
        <f t="shared" si="2"/>
        <v>#REF!</v>
      </c>
      <c r="F6" s="231" t="s">
        <v>174</v>
      </c>
      <c r="G6" s="48"/>
      <c r="H6" s="210" t="s">
        <v>201</v>
      </c>
      <c r="J6" s="210" t="s">
        <v>201</v>
      </c>
      <c r="M6" s="210" t="s">
        <v>201</v>
      </c>
    </row>
    <row r="7">
      <c r="A7" s="222"/>
      <c r="B7" s="222" t="s">
        <v>202</v>
      </c>
      <c r="C7" s="222" t="b">
        <v>1</v>
      </c>
      <c r="D7" s="230" t="str">
        <f t="shared" si="1"/>
        <v>TRUE</v>
      </c>
      <c r="E7" s="223" t="str">
        <f t="shared" si="2"/>
        <v>#REF!</v>
      </c>
      <c r="F7" s="232"/>
      <c r="G7" s="210" t="s">
        <v>203</v>
      </c>
    </row>
    <row r="8">
      <c r="A8" s="222"/>
      <c r="B8" s="222" t="s">
        <v>204</v>
      </c>
      <c r="C8" s="222" t="b">
        <v>0</v>
      </c>
      <c r="D8" s="222" t="str">
        <f t="shared" si="1"/>
        <v/>
      </c>
      <c r="E8" s="223" t="str">
        <f t="shared" si="2"/>
        <v/>
      </c>
      <c r="G8" s="48"/>
    </row>
    <row r="9">
      <c r="A9" s="222"/>
      <c r="B9" s="222" t="s">
        <v>205</v>
      </c>
      <c r="C9" s="222" t="b">
        <v>0</v>
      </c>
      <c r="D9" s="222" t="str">
        <f t="shared" si="1"/>
        <v/>
      </c>
      <c r="E9" s="223" t="str">
        <f t="shared" si="2"/>
        <v/>
      </c>
      <c r="G9" s="48"/>
    </row>
    <row r="10" ht="15.75" customHeight="1">
      <c r="A10" s="222"/>
      <c r="B10" s="222" t="s">
        <v>206</v>
      </c>
      <c r="C10" s="222" t="b">
        <v>0</v>
      </c>
      <c r="D10" s="222" t="str">
        <f t="shared" si="1"/>
        <v/>
      </c>
      <c r="E10" s="223" t="str">
        <f t="shared" si="2"/>
        <v/>
      </c>
      <c r="G10" s="233" t="s">
        <v>207</v>
      </c>
    </row>
    <row r="11">
      <c r="A11" s="222"/>
      <c r="B11" s="222" t="s">
        <v>208</v>
      </c>
      <c r="C11" s="222" t="b">
        <v>0</v>
      </c>
      <c r="D11" s="222" t="str">
        <f t="shared" si="1"/>
        <v/>
      </c>
      <c r="E11" s="223" t="str">
        <f t="shared" si="2"/>
        <v/>
      </c>
      <c r="F11" s="234" t="s">
        <v>209</v>
      </c>
      <c r="G11" s="235"/>
    </row>
    <row r="12" ht="15.0" customHeight="1">
      <c r="A12" s="222"/>
      <c r="B12" s="222" t="s">
        <v>210</v>
      </c>
      <c r="C12" s="222" t="b">
        <v>0</v>
      </c>
      <c r="D12" s="222" t="str">
        <f t="shared" si="1"/>
        <v/>
      </c>
      <c r="E12" s="223" t="str">
        <f t="shared" si="2"/>
        <v/>
      </c>
      <c r="F12" s="210" t="s">
        <v>196</v>
      </c>
      <c r="G12" s="236"/>
    </row>
    <row r="13">
      <c r="A13" s="222"/>
      <c r="B13" s="222" t="s">
        <v>211</v>
      </c>
      <c r="C13" s="222" t="b">
        <v>0</v>
      </c>
      <c r="D13" s="222" t="str">
        <f t="shared" si="1"/>
        <v/>
      </c>
      <c r="E13" s="223" t="str">
        <f t="shared" si="2"/>
        <v/>
      </c>
      <c r="G13" s="210" t="s">
        <v>196</v>
      </c>
    </row>
    <row r="14">
      <c r="A14" s="222"/>
      <c r="B14" s="222" t="s">
        <v>212</v>
      </c>
      <c r="C14" s="222" t="b">
        <v>0</v>
      </c>
      <c r="D14" s="222" t="str">
        <f t="shared" si="1"/>
        <v/>
      </c>
      <c r="E14" s="223" t="str">
        <f t="shared" si="2"/>
        <v/>
      </c>
      <c r="G14" s="48"/>
    </row>
    <row r="15">
      <c r="A15" s="222"/>
      <c r="B15" s="222" t="s">
        <v>213</v>
      </c>
      <c r="C15" s="222" t="b">
        <v>0</v>
      </c>
      <c r="D15" s="222" t="str">
        <f t="shared" si="1"/>
        <v/>
      </c>
      <c r="E15" s="223" t="str">
        <f t="shared" si="2"/>
        <v/>
      </c>
      <c r="F15" s="237"/>
      <c r="G15" s="48"/>
      <c r="L15" s="144"/>
    </row>
    <row r="16">
      <c r="A16" s="222"/>
      <c r="B16" s="222" t="s">
        <v>214</v>
      </c>
      <c r="C16" s="222" t="b">
        <v>0</v>
      </c>
      <c r="D16" s="222" t="str">
        <f t="shared" si="1"/>
        <v/>
      </c>
      <c r="E16" s="223" t="str">
        <f t="shared" si="2"/>
        <v/>
      </c>
      <c r="G16" s="238"/>
    </row>
    <row r="17">
      <c r="A17" s="222"/>
      <c r="B17" s="222" t="s">
        <v>215</v>
      </c>
      <c r="C17" s="222" t="b">
        <v>0</v>
      </c>
      <c r="D17" s="222" t="str">
        <f t="shared" si="1"/>
        <v/>
      </c>
      <c r="E17" s="223" t="str">
        <f t="shared" si="2"/>
        <v/>
      </c>
      <c r="G17" s="239"/>
    </row>
    <row r="18">
      <c r="A18" s="222"/>
      <c r="B18" s="222" t="s">
        <v>216</v>
      </c>
      <c r="C18" s="222" t="b">
        <v>0</v>
      </c>
      <c r="D18" s="222" t="str">
        <f t="shared" si="1"/>
        <v/>
      </c>
      <c r="E18" s="223" t="str">
        <f t="shared" si="2"/>
        <v/>
      </c>
      <c r="G18" s="240"/>
    </row>
    <row r="19" ht="15.75" customHeight="1">
      <c r="A19" s="222"/>
      <c r="B19" s="222" t="s">
        <v>173</v>
      </c>
      <c r="C19" s="222" t="b">
        <v>0</v>
      </c>
      <c r="D19" s="230" t="str">
        <f t="shared" si="1"/>
        <v/>
      </c>
      <c r="E19" s="223" t="str">
        <f t="shared" si="2"/>
        <v/>
      </c>
      <c r="F19" s="241"/>
      <c r="G19" s="242" t="s">
        <v>203</v>
      </c>
    </row>
    <row r="20" ht="42.0" customHeight="1">
      <c r="A20" s="144"/>
      <c r="B20" s="144"/>
      <c r="C20" s="144"/>
      <c r="D20" s="243"/>
      <c r="E20" s="244" t="s">
        <v>217</v>
      </c>
      <c r="F20" s="245"/>
      <c r="G20" s="246" t="s">
        <v>218</v>
      </c>
      <c r="H20" s="247" t="s">
        <v>169</v>
      </c>
      <c r="I20" s="248"/>
      <c r="J20" s="249" t="s">
        <v>6</v>
      </c>
    </row>
    <row r="21" ht="15.75" customHeight="1">
      <c r="A21" s="250"/>
      <c r="B21" s="251" t="s">
        <v>219</v>
      </c>
      <c r="C21" s="250"/>
      <c r="D21" s="252"/>
      <c r="E21" s="253"/>
      <c r="F21" s="254">
        <f>F20+28</f>
        <v>28</v>
      </c>
      <c r="G21" s="255" t="s">
        <v>219</v>
      </c>
      <c r="H21" s="256"/>
      <c r="I21" s="257" t="s">
        <v>203</v>
      </c>
      <c r="J21" s="258"/>
    </row>
    <row r="22" ht="15.75" customHeight="1">
      <c r="A22" s="250"/>
      <c r="B22" s="250" t="s">
        <v>195</v>
      </c>
      <c r="C22" s="250" t="b">
        <v>0</v>
      </c>
      <c r="D22" s="252" t="str">
        <f t="shared" ref="D22:D24" si="3">IF(C22,"TRUE","")</f>
        <v/>
      </c>
      <c r="E22" s="253" t="str">
        <f t="shared" ref="E22:E39" si="4">IF(D22&lt;&gt;"",IF(E22="",NOW(),E22),"")</f>
        <v/>
      </c>
      <c r="F22" s="259"/>
      <c r="G22" s="255"/>
      <c r="H22" s="260"/>
      <c r="I22" s="261"/>
      <c r="J22" s="262"/>
    </row>
    <row r="23" ht="15.75" customHeight="1">
      <c r="A23" s="250"/>
      <c r="B23" s="250" t="s">
        <v>204</v>
      </c>
      <c r="C23" s="250" t="b">
        <v>0</v>
      </c>
      <c r="D23" s="252" t="str">
        <f t="shared" si="3"/>
        <v/>
      </c>
      <c r="E23" s="253" t="str">
        <f t="shared" si="4"/>
        <v/>
      </c>
      <c r="F23" s="259"/>
      <c r="G23" s="255"/>
      <c r="H23" s="263"/>
      <c r="I23" s="264"/>
      <c r="J23" s="262"/>
    </row>
    <row r="24" ht="15.75" customHeight="1">
      <c r="A24" s="250"/>
      <c r="B24" s="250" t="s">
        <v>205</v>
      </c>
      <c r="C24" s="250" t="b">
        <v>0</v>
      </c>
      <c r="D24" s="252" t="str">
        <f t="shared" si="3"/>
        <v/>
      </c>
      <c r="E24" s="253" t="str">
        <f t="shared" si="4"/>
        <v/>
      </c>
      <c r="F24" s="259"/>
      <c r="G24" s="255"/>
      <c r="H24" s="263"/>
      <c r="I24" s="264"/>
      <c r="J24" s="262"/>
    </row>
    <row r="25" ht="15.75" customHeight="1">
      <c r="A25" s="144"/>
      <c r="B25" s="144"/>
      <c r="C25" s="144"/>
      <c r="D25" s="243"/>
      <c r="E25" s="265" t="str">
        <f t="shared" si="4"/>
        <v/>
      </c>
      <c r="F25" s="259"/>
      <c r="G25" s="255"/>
      <c r="H25" s="266"/>
      <c r="I25" s="267"/>
      <c r="J25" s="262"/>
    </row>
    <row r="26" ht="15.75" customHeight="1">
      <c r="A26" s="268"/>
      <c r="B26" s="269" t="s">
        <v>220</v>
      </c>
      <c r="C26" s="268"/>
      <c r="D26" s="270"/>
      <c r="E26" s="271" t="str">
        <f t="shared" si="4"/>
        <v/>
      </c>
      <c r="F26" s="272">
        <f>F20+56</f>
        <v>56</v>
      </c>
      <c r="G26" s="255" t="s">
        <v>220</v>
      </c>
      <c r="H26" s="256"/>
      <c r="I26" s="257" t="s">
        <v>203</v>
      </c>
      <c r="J26" s="258"/>
    </row>
    <row r="27" ht="15.75" customHeight="1">
      <c r="A27" s="268"/>
      <c r="B27" s="268" t="s">
        <v>195</v>
      </c>
      <c r="C27" s="268" t="b">
        <v>0</v>
      </c>
      <c r="D27" s="270" t="str">
        <f t="shared" ref="D27:D29" si="5">IF(C27,"TRUE","")</f>
        <v/>
      </c>
      <c r="E27" s="271" t="str">
        <f t="shared" si="4"/>
        <v/>
      </c>
      <c r="F27" s="259"/>
      <c r="G27" s="255"/>
      <c r="H27" s="260"/>
      <c r="I27" s="261"/>
      <c r="J27" s="262"/>
    </row>
    <row r="28" ht="15.75" customHeight="1">
      <c r="A28" s="268"/>
      <c r="B28" s="268" t="s">
        <v>204</v>
      </c>
      <c r="C28" s="268" t="b">
        <v>0</v>
      </c>
      <c r="D28" s="270" t="str">
        <f t="shared" si="5"/>
        <v/>
      </c>
      <c r="E28" s="271" t="str">
        <f t="shared" si="4"/>
        <v/>
      </c>
      <c r="F28" s="259"/>
      <c r="G28" s="255"/>
      <c r="H28" s="263"/>
      <c r="I28" s="264"/>
      <c r="J28" s="262"/>
    </row>
    <row r="29" ht="15.75" customHeight="1">
      <c r="A29" s="268"/>
      <c r="B29" s="268" t="s">
        <v>205</v>
      </c>
      <c r="C29" s="268" t="b">
        <v>0</v>
      </c>
      <c r="D29" s="270" t="str">
        <f t="shared" si="5"/>
        <v/>
      </c>
      <c r="E29" s="271" t="str">
        <f t="shared" si="4"/>
        <v/>
      </c>
      <c r="F29" s="259"/>
      <c r="G29" s="255"/>
      <c r="H29" s="263"/>
      <c r="I29" s="264"/>
      <c r="J29" s="262"/>
    </row>
    <row r="30" ht="15.75" customHeight="1">
      <c r="A30" s="144"/>
      <c r="B30" s="144"/>
      <c r="C30" s="144"/>
      <c r="D30" s="243"/>
      <c r="E30" s="265" t="str">
        <f t="shared" si="4"/>
        <v/>
      </c>
      <c r="F30" s="259"/>
      <c r="G30" s="255"/>
      <c r="H30" s="266"/>
      <c r="I30" s="267"/>
      <c r="J30" s="262"/>
    </row>
    <row r="31" ht="15.75" customHeight="1">
      <c r="A31" s="273"/>
      <c r="B31" s="274" t="s">
        <v>221</v>
      </c>
      <c r="C31" s="273"/>
      <c r="D31" s="275"/>
      <c r="E31" s="276" t="str">
        <f t="shared" si="4"/>
        <v/>
      </c>
      <c r="F31" s="272">
        <f>F20+84</f>
        <v>84</v>
      </c>
      <c r="G31" s="255" t="s">
        <v>221</v>
      </c>
      <c r="H31" s="256"/>
      <c r="I31" s="257" t="s">
        <v>203</v>
      </c>
      <c r="J31" s="258"/>
    </row>
    <row r="32" ht="15.75" customHeight="1">
      <c r="A32" s="273"/>
      <c r="B32" s="273" t="s">
        <v>195</v>
      </c>
      <c r="C32" s="273" t="b">
        <v>0</v>
      </c>
      <c r="D32" s="275" t="str">
        <f t="shared" ref="D32:D34" si="6">IF(C32,"TRUE","")</f>
        <v/>
      </c>
      <c r="E32" s="276" t="str">
        <f t="shared" si="4"/>
        <v/>
      </c>
      <c r="F32" s="277"/>
      <c r="G32" s="255"/>
      <c r="H32" s="260"/>
      <c r="I32" s="261"/>
      <c r="J32" s="262"/>
    </row>
    <row r="33" ht="15.75" customHeight="1">
      <c r="A33" s="273"/>
      <c r="B33" s="273" t="s">
        <v>204</v>
      </c>
      <c r="C33" s="273" t="b">
        <v>0</v>
      </c>
      <c r="D33" s="275" t="str">
        <f t="shared" si="6"/>
        <v/>
      </c>
      <c r="E33" s="276" t="str">
        <f t="shared" si="4"/>
        <v/>
      </c>
      <c r="F33" s="277"/>
      <c r="G33" s="255"/>
      <c r="H33" s="263"/>
      <c r="I33" s="264"/>
      <c r="J33" s="262"/>
    </row>
    <row r="34" ht="15.75" customHeight="1">
      <c r="A34" s="273"/>
      <c r="B34" s="273" t="s">
        <v>205</v>
      </c>
      <c r="C34" s="273" t="b">
        <v>0</v>
      </c>
      <c r="D34" s="275" t="str">
        <f t="shared" si="6"/>
        <v/>
      </c>
      <c r="E34" s="276" t="str">
        <f t="shared" si="4"/>
        <v/>
      </c>
      <c r="F34" s="277"/>
      <c r="G34" s="255"/>
      <c r="H34" s="263"/>
      <c r="I34" s="264"/>
      <c r="J34" s="262"/>
    </row>
    <row r="35" ht="15.75" customHeight="1">
      <c r="A35" s="144"/>
      <c r="B35" s="144"/>
      <c r="C35" s="144"/>
      <c r="D35" s="243"/>
      <c r="E35" s="265" t="str">
        <f t="shared" si="4"/>
        <v/>
      </c>
      <c r="F35" s="277"/>
      <c r="G35" s="255"/>
      <c r="H35" s="266"/>
      <c r="I35" s="267"/>
      <c r="J35" s="262"/>
    </row>
    <row r="36" ht="15.75" customHeight="1">
      <c r="A36" s="129"/>
      <c r="B36" s="126" t="s">
        <v>222</v>
      </c>
      <c r="C36" s="129"/>
      <c r="D36" s="278"/>
      <c r="E36" s="279" t="str">
        <f t="shared" si="4"/>
        <v/>
      </c>
      <c r="F36" s="280">
        <f>F31+84</f>
        <v>168</v>
      </c>
      <c r="G36" s="255" t="s">
        <v>222</v>
      </c>
      <c r="H36" s="256"/>
      <c r="I36" s="257" t="s">
        <v>203</v>
      </c>
      <c r="J36" s="258"/>
    </row>
    <row r="37" ht="15.75" customHeight="1">
      <c r="A37" s="129"/>
      <c r="B37" s="129" t="s">
        <v>195</v>
      </c>
      <c r="C37" s="129" t="b">
        <v>0</v>
      </c>
      <c r="D37" s="278" t="str">
        <f t="shared" ref="D37:D39" si="7">IF(C37,"TRUE","")</f>
        <v/>
      </c>
      <c r="E37" s="279" t="str">
        <f t="shared" si="4"/>
        <v/>
      </c>
      <c r="F37" s="277"/>
      <c r="G37" s="255"/>
      <c r="H37" s="260"/>
      <c r="I37" s="264"/>
      <c r="J37" s="262"/>
    </row>
    <row r="38" ht="15.75" customHeight="1">
      <c r="A38" s="129"/>
      <c r="B38" s="129" t="s">
        <v>204</v>
      </c>
      <c r="C38" s="129" t="b">
        <v>0</v>
      </c>
      <c r="D38" s="278" t="str">
        <f t="shared" si="7"/>
        <v/>
      </c>
      <c r="E38" s="279" t="str">
        <f t="shared" si="4"/>
        <v/>
      </c>
      <c r="F38" s="277"/>
      <c r="G38" s="255"/>
      <c r="H38" s="263"/>
      <c r="I38" s="264"/>
      <c r="J38" s="262"/>
    </row>
    <row r="39" ht="15.75" customHeight="1">
      <c r="A39" s="129"/>
      <c r="B39" s="129" t="s">
        <v>205</v>
      </c>
      <c r="C39" s="129" t="b">
        <v>0</v>
      </c>
      <c r="D39" s="278" t="str">
        <f t="shared" si="7"/>
        <v/>
      </c>
      <c r="E39" s="279" t="str">
        <f t="shared" si="4"/>
        <v/>
      </c>
      <c r="F39" s="281"/>
      <c r="G39" s="282"/>
      <c r="H39" s="283"/>
      <c r="I39" s="284"/>
      <c r="J39" s="285"/>
    </row>
    <row r="40" ht="15.75" customHeight="1">
      <c r="E40" s="308"/>
    </row>
    <row r="41" ht="15.75" customHeight="1">
      <c r="E41" s="308"/>
    </row>
    <row r="42" ht="15.75" customHeight="1">
      <c r="E42" s="308"/>
    </row>
    <row r="43" ht="15.75" customHeight="1">
      <c r="E43" s="308"/>
    </row>
    <row r="44" ht="15.75" customHeight="1">
      <c r="E44" s="308"/>
    </row>
    <row r="45" ht="15.75" customHeight="1">
      <c r="E45" s="308"/>
    </row>
    <row r="46" ht="15.75" customHeight="1">
      <c r="E46" s="308"/>
    </row>
    <row r="47" ht="15.75" customHeight="1">
      <c r="E47" s="308"/>
    </row>
    <row r="48" ht="15.75" customHeight="1">
      <c r="E48" s="308"/>
    </row>
    <row r="49" ht="15.75" customHeight="1">
      <c r="E49" s="308"/>
    </row>
    <row r="50" ht="15.75" customHeight="1">
      <c r="E50" s="308"/>
    </row>
    <row r="51" ht="15.75" customHeight="1">
      <c r="E51" s="308"/>
    </row>
    <row r="52" ht="15.75" customHeight="1">
      <c r="E52" s="308"/>
    </row>
    <row r="53" ht="15.75" customHeight="1">
      <c r="E53" s="308"/>
    </row>
    <row r="54" ht="15.75" customHeight="1">
      <c r="E54" s="308"/>
    </row>
    <row r="55" ht="15.75" customHeight="1">
      <c r="E55" s="308"/>
    </row>
    <row r="56" ht="15.75" customHeight="1">
      <c r="E56" s="308"/>
    </row>
    <row r="57" ht="15.75" customHeight="1">
      <c r="E57" s="308"/>
    </row>
    <row r="58" ht="15.75" customHeight="1">
      <c r="E58" s="308"/>
    </row>
    <row r="59" ht="15.75" customHeight="1">
      <c r="E59" s="308"/>
    </row>
    <row r="60" ht="15.75" customHeight="1">
      <c r="E60" s="308"/>
    </row>
    <row r="61" ht="15.75" customHeight="1">
      <c r="E61" s="308"/>
    </row>
    <row r="62" ht="15.75" customHeight="1">
      <c r="E62" s="308"/>
    </row>
    <row r="63" ht="15.75" customHeight="1">
      <c r="E63" s="308"/>
    </row>
    <row r="64" ht="15.75" customHeight="1">
      <c r="E64" s="308"/>
    </row>
    <row r="65" ht="15.75" customHeight="1">
      <c r="E65" s="308"/>
    </row>
    <row r="66" ht="15.75" customHeight="1">
      <c r="E66" s="308"/>
    </row>
    <row r="67" ht="15.75" customHeight="1">
      <c r="E67" s="308"/>
    </row>
    <row r="68" ht="15.75" customHeight="1">
      <c r="E68" s="308"/>
    </row>
    <row r="69" ht="15.75" customHeight="1">
      <c r="E69" s="308"/>
    </row>
    <row r="70" ht="15.75" customHeight="1">
      <c r="E70" s="308"/>
    </row>
    <row r="71" ht="15.75" customHeight="1">
      <c r="E71" s="308"/>
    </row>
    <row r="72" ht="15.75" customHeight="1">
      <c r="E72" s="308"/>
    </row>
    <row r="73" ht="15.75" customHeight="1">
      <c r="E73" s="308"/>
    </row>
    <row r="74" ht="15.75" customHeight="1">
      <c r="E74" s="308"/>
    </row>
    <row r="75" ht="15.75" customHeight="1">
      <c r="E75" s="308"/>
    </row>
    <row r="76" ht="15.75" customHeight="1">
      <c r="E76" s="308"/>
    </row>
    <row r="77" ht="15.75" customHeight="1">
      <c r="E77" s="308"/>
    </row>
    <row r="78" ht="15.75" customHeight="1">
      <c r="E78" s="308"/>
    </row>
    <row r="79" ht="15.75" customHeight="1">
      <c r="E79" s="308"/>
    </row>
    <row r="80" ht="15.75" customHeight="1">
      <c r="E80" s="308"/>
    </row>
    <row r="81" ht="15.75" customHeight="1">
      <c r="E81" s="308"/>
    </row>
    <row r="82" ht="15.75" customHeight="1">
      <c r="E82" s="308"/>
    </row>
    <row r="83" ht="15.75" customHeight="1">
      <c r="E83" s="308"/>
    </row>
    <row r="84" ht="15.75" customHeight="1">
      <c r="E84" s="308"/>
    </row>
    <row r="85" ht="15.75" customHeight="1">
      <c r="E85" s="308"/>
    </row>
    <row r="86" ht="15.75" customHeight="1">
      <c r="E86" s="308"/>
    </row>
    <row r="87" ht="15.75" customHeight="1">
      <c r="E87" s="308"/>
    </row>
    <row r="88" ht="15.75" customHeight="1">
      <c r="E88" s="308"/>
    </row>
    <row r="89" ht="15.75" customHeight="1">
      <c r="E89" s="308"/>
    </row>
    <row r="90" ht="15.75" customHeight="1">
      <c r="E90" s="308"/>
    </row>
    <row r="91" ht="15.75" customHeight="1">
      <c r="E91" s="308"/>
    </row>
    <row r="92" ht="15.75" customHeight="1">
      <c r="E92" s="308"/>
    </row>
    <row r="93" ht="15.75" customHeight="1">
      <c r="E93" s="308"/>
    </row>
    <row r="94" ht="15.75" customHeight="1">
      <c r="E94" s="308"/>
    </row>
    <row r="95" ht="15.75" customHeight="1">
      <c r="E95" s="308"/>
    </row>
    <row r="96" ht="15.75" customHeight="1">
      <c r="E96" s="308"/>
    </row>
    <row r="97" ht="15.75" customHeight="1">
      <c r="E97" s="308"/>
    </row>
    <row r="98" ht="15.75" customHeight="1">
      <c r="E98" s="308"/>
    </row>
    <row r="99" ht="15.75" customHeight="1">
      <c r="E99" s="308"/>
    </row>
    <row r="100" ht="15.75" customHeight="1">
      <c r="E100" s="308"/>
    </row>
    <row r="101" ht="15.75" customHeight="1">
      <c r="E101" s="308"/>
    </row>
    <row r="102" ht="15.75" customHeight="1">
      <c r="E102" s="308"/>
    </row>
    <row r="103" ht="15.75" customHeight="1">
      <c r="E103" s="308"/>
    </row>
    <row r="104" ht="15.75" customHeight="1">
      <c r="E104" s="308"/>
    </row>
    <row r="105" ht="15.75" customHeight="1">
      <c r="E105" s="308"/>
    </row>
    <row r="106" ht="15.75" customHeight="1">
      <c r="E106" s="308"/>
    </row>
    <row r="107" ht="15.75" customHeight="1">
      <c r="E107" s="308"/>
    </row>
    <row r="108" ht="15.75" customHeight="1">
      <c r="E108" s="308"/>
    </row>
    <row r="109" ht="15.75" customHeight="1">
      <c r="E109" s="308"/>
    </row>
    <row r="110" ht="15.75" customHeight="1">
      <c r="E110" s="308"/>
    </row>
    <row r="111" ht="15.75" customHeight="1">
      <c r="E111" s="308"/>
    </row>
    <row r="112" ht="15.75" customHeight="1">
      <c r="E112" s="308"/>
    </row>
    <row r="113" ht="15.75" customHeight="1">
      <c r="E113" s="308"/>
    </row>
    <row r="114" ht="15.75" customHeight="1">
      <c r="E114" s="308"/>
    </row>
    <row r="115" ht="15.75" customHeight="1">
      <c r="E115" s="308"/>
    </row>
    <row r="116" ht="15.75" customHeight="1">
      <c r="E116" s="308"/>
    </row>
    <row r="117" ht="15.75" customHeight="1">
      <c r="E117" s="308"/>
    </row>
    <row r="118" ht="15.75" customHeight="1">
      <c r="E118" s="308"/>
    </row>
    <row r="119" ht="15.75" customHeight="1">
      <c r="E119" s="308"/>
    </row>
    <row r="120" ht="15.75" customHeight="1">
      <c r="E120" s="308"/>
    </row>
    <row r="121" ht="15.75" customHeight="1">
      <c r="E121" s="308"/>
    </row>
    <row r="122" ht="15.75" customHeight="1">
      <c r="E122" s="308"/>
    </row>
    <row r="123" ht="15.75" customHeight="1">
      <c r="E123" s="308"/>
    </row>
    <row r="124" ht="15.75" customHeight="1">
      <c r="E124" s="308"/>
    </row>
    <row r="125" ht="15.75" customHeight="1">
      <c r="E125" s="308"/>
    </row>
    <row r="126" ht="15.75" customHeight="1">
      <c r="E126" s="308"/>
    </row>
    <row r="127" ht="15.75" customHeight="1">
      <c r="E127" s="308"/>
    </row>
    <row r="128" ht="15.75" customHeight="1">
      <c r="E128" s="308"/>
    </row>
    <row r="129" ht="15.75" customHeight="1">
      <c r="E129" s="308"/>
    </row>
    <row r="130" ht="15.75" customHeight="1">
      <c r="E130" s="308"/>
    </row>
    <row r="131" ht="15.75" customHeight="1">
      <c r="E131" s="308"/>
    </row>
    <row r="132" ht="15.75" customHeight="1">
      <c r="E132" s="308"/>
    </row>
    <row r="133" ht="15.75" customHeight="1">
      <c r="E133" s="308"/>
    </row>
    <row r="134" ht="15.75" customHeight="1">
      <c r="E134" s="308"/>
    </row>
    <row r="135" ht="15.75" customHeight="1">
      <c r="E135" s="308"/>
    </row>
    <row r="136" ht="15.75" customHeight="1">
      <c r="E136" s="308"/>
    </row>
    <row r="137" ht="15.75" customHeight="1">
      <c r="E137" s="308"/>
    </row>
    <row r="138" ht="15.75" customHeight="1">
      <c r="E138" s="308"/>
    </row>
    <row r="139" ht="15.75" customHeight="1">
      <c r="E139" s="308"/>
    </row>
    <row r="140" ht="15.75" customHeight="1">
      <c r="E140" s="308"/>
    </row>
    <row r="141" ht="15.75" customHeight="1">
      <c r="E141" s="308"/>
    </row>
    <row r="142" ht="15.75" customHeight="1">
      <c r="E142" s="308"/>
    </row>
    <row r="143" ht="15.75" customHeight="1">
      <c r="E143" s="308"/>
    </row>
    <row r="144" ht="15.75" customHeight="1">
      <c r="E144" s="308"/>
    </row>
    <row r="145" ht="15.75" customHeight="1">
      <c r="E145" s="308"/>
    </row>
    <row r="146" ht="15.75" customHeight="1">
      <c r="E146" s="308"/>
    </row>
    <row r="147" ht="15.75" customHeight="1">
      <c r="E147" s="308"/>
    </row>
    <row r="148" ht="15.75" customHeight="1">
      <c r="E148" s="308"/>
    </row>
    <row r="149" ht="15.75" customHeight="1">
      <c r="E149" s="308"/>
    </row>
    <row r="150" ht="15.75" customHeight="1">
      <c r="E150" s="308"/>
    </row>
    <row r="151" ht="15.75" customHeight="1">
      <c r="E151" s="308"/>
    </row>
    <row r="152" ht="15.75" customHeight="1">
      <c r="E152" s="308"/>
    </row>
    <row r="153" ht="15.75" customHeight="1">
      <c r="E153" s="308"/>
    </row>
    <row r="154" ht="15.75" customHeight="1">
      <c r="E154" s="308"/>
    </row>
    <row r="155" ht="15.75" customHeight="1">
      <c r="E155" s="308"/>
    </row>
    <row r="156" ht="15.75" customHeight="1">
      <c r="E156" s="308"/>
    </row>
    <row r="157" ht="15.75" customHeight="1">
      <c r="E157" s="308"/>
    </row>
    <row r="158" ht="15.75" customHeight="1">
      <c r="E158" s="308"/>
    </row>
    <row r="159" ht="15.75" customHeight="1">
      <c r="E159" s="308"/>
    </row>
    <row r="160" ht="15.75" customHeight="1">
      <c r="E160" s="308"/>
    </row>
    <row r="161" ht="15.75" customHeight="1">
      <c r="E161" s="308"/>
    </row>
    <row r="162" ht="15.75" customHeight="1">
      <c r="E162" s="308"/>
    </row>
    <row r="163" ht="15.75" customHeight="1">
      <c r="E163" s="308"/>
    </row>
    <row r="164" ht="15.75" customHeight="1">
      <c r="E164" s="308"/>
    </row>
    <row r="165" ht="15.75" customHeight="1">
      <c r="E165" s="308"/>
    </row>
    <row r="166" ht="15.75" customHeight="1">
      <c r="E166" s="308"/>
    </row>
    <row r="167" ht="15.75" customHeight="1">
      <c r="E167" s="308"/>
    </row>
    <row r="168" ht="15.75" customHeight="1">
      <c r="E168" s="308"/>
    </row>
    <row r="169" ht="15.75" customHeight="1">
      <c r="E169" s="308"/>
    </row>
    <row r="170" ht="15.75" customHeight="1">
      <c r="E170" s="308"/>
    </row>
    <row r="171" ht="15.75" customHeight="1">
      <c r="E171" s="308"/>
    </row>
    <row r="172" ht="15.75" customHeight="1">
      <c r="E172" s="308"/>
    </row>
    <row r="173" ht="15.75" customHeight="1">
      <c r="E173" s="308"/>
    </row>
    <row r="174" ht="15.75" customHeight="1">
      <c r="E174" s="308"/>
    </row>
    <row r="175" ht="15.75" customHeight="1">
      <c r="E175" s="308"/>
    </row>
    <row r="176" ht="15.75" customHeight="1">
      <c r="E176" s="308"/>
    </row>
    <row r="177" ht="15.75" customHeight="1">
      <c r="E177" s="308"/>
    </row>
    <row r="178" ht="15.75" customHeight="1">
      <c r="E178" s="308"/>
    </row>
    <row r="179" ht="15.75" customHeight="1">
      <c r="E179" s="308"/>
    </row>
    <row r="180" ht="15.75" customHeight="1">
      <c r="E180" s="308"/>
    </row>
    <row r="181" ht="15.75" customHeight="1">
      <c r="E181" s="308"/>
    </row>
    <row r="182" ht="15.75" customHeight="1">
      <c r="E182" s="308"/>
    </row>
    <row r="183" ht="15.75" customHeight="1">
      <c r="E183" s="308"/>
    </row>
    <row r="184" ht="15.75" customHeight="1">
      <c r="E184" s="308"/>
    </row>
    <row r="185" ht="15.75" customHeight="1">
      <c r="E185" s="308"/>
    </row>
    <row r="186" ht="15.75" customHeight="1">
      <c r="E186" s="308"/>
    </row>
    <row r="187" ht="15.75" customHeight="1">
      <c r="E187" s="308"/>
    </row>
    <row r="188" ht="15.75" customHeight="1">
      <c r="E188" s="308"/>
    </row>
    <row r="189" ht="15.75" customHeight="1">
      <c r="E189" s="308"/>
    </row>
    <row r="190" ht="15.75" customHeight="1">
      <c r="E190" s="308"/>
    </row>
    <row r="191" ht="15.75" customHeight="1">
      <c r="E191" s="308"/>
    </row>
    <row r="192" ht="15.75" customHeight="1">
      <c r="E192" s="308"/>
    </row>
    <row r="193" ht="15.75" customHeight="1">
      <c r="E193" s="308"/>
    </row>
    <row r="194" ht="15.75" customHeight="1">
      <c r="E194" s="308"/>
    </row>
    <row r="195" ht="15.75" customHeight="1">
      <c r="E195" s="308"/>
    </row>
    <row r="196" ht="15.75" customHeight="1">
      <c r="E196" s="308"/>
    </row>
    <row r="197" ht="15.75" customHeight="1">
      <c r="E197" s="308"/>
    </row>
    <row r="198" ht="15.75" customHeight="1">
      <c r="E198" s="308"/>
    </row>
    <row r="199" ht="15.75" customHeight="1">
      <c r="E199" s="308"/>
    </row>
    <row r="200" ht="15.75" customHeight="1">
      <c r="E200" s="308"/>
    </row>
    <row r="201" ht="15.75" customHeight="1">
      <c r="E201" s="308"/>
    </row>
    <row r="202" ht="15.75" customHeight="1">
      <c r="E202" s="308"/>
    </row>
    <row r="203" ht="15.75" customHeight="1">
      <c r="E203" s="308"/>
    </row>
    <row r="204" ht="15.75" customHeight="1">
      <c r="E204" s="308"/>
    </row>
    <row r="205" ht="15.75" customHeight="1">
      <c r="E205" s="308"/>
    </row>
    <row r="206" ht="15.75" customHeight="1">
      <c r="E206" s="308"/>
    </row>
    <row r="207" ht="15.75" customHeight="1">
      <c r="E207" s="308"/>
    </row>
    <row r="208" ht="15.75" customHeight="1">
      <c r="E208" s="308"/>
    </row>
    <row r="209" ht="15.75" customHeight="1">
      <c r="E209" s="308"/>
    </row>
    <row r="210" ht="15.75" customHeight="1">
      <c r="E210" s="308"/>
    </row>
    <row r="211" ht="15.75" customHeight="1">
      <c r="E211" s="308"/>
    </row>
    <row r="212" ht="15.75" customHeight="1">
      <c r="E212" s="308"/>
    </row>
    <row r="213" ht="15.75" customHeight="1">
      <c r="E213" s="308"/>
    </row>
    <row r="214" ht="15.75" customHeight="1">
      <c r="E214" s="308"/>
    </row>
    <row r="215" ht="15.75" customHeight="1">
      <c r="E215" s="308"/>
    </row>
    <row r="216" ht="15.75" customHeight="1">
      <c r="E216" s="308"/>
    </row>
    <row r="217" ht="15.75" customHeight="1">
      <c r="E217" s="308"/>
    </row>
    <row r="218" ht="15.75" customHeight="1">
      <c r="E218" s="308"/>
    </row>
    <row r="219" ht="15.75" customHeight="1">
      <c r="E219" s="308"/>
    </row>
    <row r="220" ht="15.75" customHeight="1">
      <c r="E220" s="308"/>
    </row>
    <row r="221" ht="15.75" customHeight="1">
      <c r="E221" s="308"/>
    </row>
    <row r="222" ht="15.75" customHeight="1">
      <c r="E222" s="308"/>
    </row>
    <row r="223" ht="15.75" customHeight="1">
      <c r="E223" s="308"/>
    </row>
    <row r="224" ht="15.75" customHeight="1">
      <c r="E224" s="308"/>
    </row>
    <row r="225" ht="15.75" customHeight="1">
      <c r="E225" s="308"/>
    </row>
    <row r="226" ht="15.75" customHeight="1">
      <c r="E226" s="308"/>
    </row>
    <row r="227" ht="15.75" customHeight="1">
      <c r="E227" s="308"/>
    </row>
    <row r="228" ht="15.75" customHeight="1">
      <c r="E228" s="308"/>
    </row>
    <row r="229" ht="15.75" customHeight="1">
      <c r="E229" s="308"/>
    </row>
    <row r="230" ht="15.75" customHeight="1">
      <c r="E230" s="308"/>
    </row>
    <row r="231" ht="15.75" customHeight="1">
      <c r="E231" s="308"/>
    </row>
    <row r="232" ht="15.75" customHeight="1">
      <c r="E232" s="308"/>
    </row>
    <row r="233" ht="15.75" customHeight="1">
      <c r="E233" s="308"/>
    </row>
    <row r="234" ht="15.75" customHeight="1">
      <c r="E234" s="308"/>
    </row>
    <row r="235" ht="15.75" customHeight="1">
      <c r="E235" s="308"/>
    </row>
    <row r="236" ht="15.75" customHeight="1">
      <c r="E236" s="308"/>
    </row>
    <row r="237" ht="15.75" customHeight="1">
      <c r="E237" s="308"/>
    </row>
    <row r="238" ht="15.75" customHeight="1">
      <c r="E238" s="308"/>
    </row>
    <row r="239" ht="15.75" customHeight="1">
      <c r="E239" s="308"/>
    </row>
    <row r="240" ht="15.75" customHeight="1">
      <c r="E240" s="308"/>
    </row>
    <row r="241" ht="15.75" customHeight="1">
      <c r="E241" s="308"/>
    </row>
    <row r="242" ht="15.75" customHeight="1">
      <c r="E242" s="308"/>
    </row>
    <row r="243" ht="15.75" customHeight="1">
      <c r="E243" s="308"/>
    </row>
    <row r="244" ht="15.75" customHeight="1">
      <c r="E244" s="308"/>
    </row>
    <row r="245" ht="15.75" customHeight="1">
      <c r="E245" s="308"/>
    </row>
    <row r="246" ht="15.75" customHeight="1">
      <c r="E246" s="308"/>
    </row>
    <row r="247" ht="15.75" customHeight="1">
      <c r="E247" s="308"/>
    </row>
    <row r="248" ht="15.75" customHeight="1">
      <c r="E248" s="308"/>
    </row>
    <row r="249" ht="15.75" customHeight="1">
      <c r="E249" s="308"/>
    </row>
    <row r="250" ht="15.75" customHeight="1">
      <c r="E250" s="308"/>
    </row>
    <row r="251" ht="15.75" customHeight="1">
      <c r="E251" s="308"/>
    </row>
    <row r="252" ht="15.75" customHeight="1">
      <c r="E252" s="308"/>
    </row>
    <row r="253" ht="15.75" customHeight="1">
      <c r="E253" s="308"/>
    </row>
    <row r="254" ht="15.75" customHeight="1">
      <c r="E254" s="308"/>
    </row>
    <row r="255" ht="15.75" customHeight="1">
      <c r="E255" s="308"/>
    </row>
    <row r="256" ht="15.75" customHeight="1">
      <c r="E256" s="308"/>
    </row>
    <row r="257" ht="15.75" customHeight="1">
      <c r="E257" s="308"/>
    </row>
    <row r="258" ht="15.75" customHeight="1">
      <c r="E258" s="308"/>
    </row>
    <row r="259" ht="15.75" customHeight="1">
      <c r="E259" s="308"/>
    </row>
    <row r="260" ht="15.75" customHeight="1">
      <c r="E260" s="308"/>
    </row>
    <row r="261" ht="15.75" customHeight="1">
      <c r="E261" s="308"/>
    </row>
    <row r="262" ht="15.75" customHeight="1">
      <c r="E262" s="308"/>
    </row>
    <row r="263" ht="15.75" customHeight="1">
      <c r="E263" s="308"/>
    </row>
    <row r="264" ht="15.75" customHeight="1">
      <c r="E264" s="308"/>
    </row>
    <row r="265" ht="15.75" customHeight="1">
      <c r="E265" s="308"/>
    </row>
    <row r="266" ht="15.75" customHeight="1">
      <c r="E266" s="308"/>
    </row>
    <row r="267" ht="15.75" customHeight="1">
      <c r="E267" s="308"/>
    </row>
    <row r="268" ht="15.75" customHeight="1">
      <c r="E268" s="308"/>
    </row>
    <row r="269" ht="15.75" customHeight="1">
      <c r="E269" s="308"/>
    </row>
    <row r="270" ht="15.75" customHeight="1">
      <c r="E270" s="308"/>
    </row>
    <row r="271" ht="15.75" customHeight="1">
      <c r="E271" s="308"/>
    </row>
    <row r="272" ht="15.75" customHeight="1">
      <c r="E272" s="308"/>
    </row>
    <row r="273" ht="15.75" customHeight="1">
      <c r="E273" s="308"/>
    </row>
    <row r="274" ht="15.75" customHeight="1">
      <c r="E274" s="308"/>
    </row>
    <row r="275" ht="15.75" customHeight="1">
      <c r="E275" s="308"/>
    </row>
    <row r="276" ht="15.75" customHeight="1">
      <c r="E276" s="308"/>
    </row>
    <row r="277" ht="15.75" customHeight="1">
      <c r="E277" s="308"/>
    </row>
    <row r="278" ht="15.75" customHeight="1">
      <c r="E278" s="308"/>
    </row>
    <row r="279" ht="15.75" customHeight="1">
      <c r="E279" s="308"/>
    </row>
    <row r="280" ht="15.75" customHeight="1">
      <c r="E280" s="308"/>
    </row>
    <row r="281" ht="15.75" customHeight="1">
      <c r="E281" s="308"/>
    </row>
    <row r="282" ht="15.75" customHeight="1">
      <c r="E282" s="308"/>
    </row>
    <row r="283" ht="15.75" customHeight="1">
      <c r="E283" s="308"/>
    </row>
    <row r="284" ht="15.75" customHeight="1">
      <c r="E284" s="308"/>
    </row>
    <row r="285" ht="15.75" customHeight="1">
      <c r="E285" s="308"/>
    </row>
    <row r="286" ht="15.75" customHeight="1">
      <c r="E286" s="308"/>
    </row>
    <row r="287" ht="15.75" customHeight="1">
      <c r="E287" s="308"/>
    </row>
    <row r="288" ht="15.75" customHeight="1">
      <c r="E288" s="308"/>
    </row>
    <row r="289" ht="15.75" customHeight="1">
      <c r="E289" s="308"/>
    </row>
    <row r="290" ht="15.75" customHeight="1">
      <c r="E290" s="308"/>
    </row>
    <row r="291" ht="15.75" customHeight="1">
      <c r="E291" s="308"/>
    </row>
    <row r="292" ht="15.75" customHeight="1">
      <c r="E292" s="308"/>
    </row>
    <row r="293" ht="15.75" customHeight="1">
      <c r="E293" s="308"/>
    </row>
    <row r="294" ht="15.75" customHeight="1">
      <c r="E294" s="308"/>
    </row>
    <row r="295" ht="15.75" customHeight="1">
      <c r="E295" s="308"/>
    </row>
    <row r="296" ht="15.75" customHeight="1">
      <c r="E296" s="308"/>
    </row>
    <row r="297" ht="15.75" customHeight="1">
      <c r="E297" s="308"/>
    </row>
    <row r="298" ht="15.75" customHeight="1">
      <c r="E298" s="308"/>
    </row>
    <row r="299" ht="15.75" customHeight="1">
      <c r="E299" s="308"/>
    </row>
    <row r="300" ht="15.75" customHeight="1">
      <c r="E300" s="308"/>
    </row>
    <row r="301" ht="15.75" customHeight="1">
      <c r="E301" s="308"/>
    </row>
    <row r="302" ht="15.75" customHeight="1">
      <c r="E302" s="308"/>
    </row>
    <row r="303" ht="15.75" customHeight="1">
      <c r="E303" s="308"/>
    </row>
    <row r="304" ht="15.75" customHeight="1">
      <c r="E304" s="308"/>
    </row>
    <row r="305" ht="15.75" customHeight="1">
      <c r="E305" s="308"/>
    </row>
    <row r="306" ht="15.75" customHeight="1">
      <c r="E306" s="308"/>
    </row>
    <row r="307" ht="15.75" customHeight="1">
      <c r="E307" s="308"/>
    </row>
    <row r="308" ht="15.75" customHeight="1">
      <c r="E308" s="308"/>
    </row>
    <row r="309" ht="15.75" customHeight="1">
      <c r="E309" s="308"/>
    </row>
    <row r="310" ht="15.75" customHeight="1">
      <c r="E310" s="308"/>
    </row>
    <row r="311" ht="15.75" customHeight="1">
      <c r="E311" s="308"/>
    </row>
    <row r="312" ht="15.75" customHeight="1">
      <c r="E312" s="308"/>
    </row>
    <row r="313" ht="15.75" customHeight="1">
      <c r="E313" s="308"/>
    </row>
    <row r="314" ht="15.75" customHeight="1">
      <c r="E314" s="308"/>
    </row>
    <row r="315" ht="15.75" customHeight="1">
      <c r="E315" s="308"/>
    </row>
    <row r="316" ht="15.75" customHeight="1">
      <c r="E316" s="308"/>
    </row>
    <row r="317" ht="15.75" customHeight="1">
      <c r="E317" s="308"/>
    </row>
    <row r="318" ht="15.75" customHeight="1">
      <c r="E318" s="308"/>
    </row>
    <row r="319" ht="15.75" customHeight="1">
      <c r="E319" s="308"/>
    </row>
    <row r="320" ht="15.75" customHeight="1">
      <c r="E320" s="308"/>
    </row>
    <row r="321" ht="15.75" customHeight="1">
      <c r="E321" s="308"/>
    </row>
    <row r="322" ht="15.75" customHeight="1">
      <c r="E322" s="308"/>
    </row>
    <row r="323" ht="15.75" customHeight="1">
      <c r="E323" s="308"/>
    </row>
    <row r="324" ht="15.75" customHeight="1">
      <c r="E324" s="308"/>
    </row>
    <row r="325" ht="15.75" customHeight="1">
      <c r="E325" s="308"/>
    </row>
    <row r="326" ht="15.75" customHeight="1">
      <c r="E326" s="308"/>
    </row>
    <row r="327" ht="15.75" customHeight="1">
      <c r="E327" s="308"/>
    </row>
    <row r="328" ht="15.75" customHeight="1">
      <c r="E328" s="308"/>
    </row>
    <row r="329" ht="15.75" customHeight="1">
      <c r="E329" s="308"/>
    </row>
    <row r="330" ht="15.75" customHeight="1">
      <c r="E330" s="308"/>
    </row>
    <row r="331" ht="15.75" customHeight="1">
      <c r="E331" s="308"/>
    </row>
    <row r="332" ht="15.75" customHeight="1">
      <c r="E332" s="308"/>
    </row>
    <row r="333" ht="15.75" customHeight="1">
      <c r="E333" s="308"/>
    </row>
    <row r="334" ht="15.75" customHeight="1">
      <c r="E334" s="308"/>
    </row>
    <row r="335" ht="15.75" customHeight="1">
      <c r="E335" s="308"/>
    </row>
    <row r="336" ht="15.75" customHeight="1">
      <c r="E336" s="308"/>
    </row>
    <row r="337" ht="15.75" customHeight="1">
      <c r="E337" s="308"/>
    </row>
    <row r="338" ht="15.75" customHeight="1">
      <c r="E338" s="308"/>
    </row>
    <row r="339" ht="15.75" customHeight="1">
      <c r="E339" s="308"/>
    </row>
    <row r="340" ht="15.75" customHeight="1">
      <c r="E340" s="308"/>
    </row>
    <row r="341" ht="15.75" customHeight="1">
      <c r="E341" s="308"/>
    </row>
    <row r="342" ht="15.75" customHeight="1">
      <c r="E342" s="308"/>
    </row>
    <row r="343" ht="15.75" customHeight="1">
      <c r="E343" s="308"/>
    </row>
    <row r="344" ht="15.75" customHeight="1">
      <c r="E344" s="308"/>
    </row>
    <row r="345" ht="15.75" customHeight="1">
      <c r="E345" s="308"/>
    </row>
    <row r="346" ht="15.75" customHeight="1">
      <c r="E346" s="308"/>
    </row>
    <row r="347" ht="15.75" customHeight="1">
      <c r="E347" s="308"/>
    </row>
    <row r="348" ht="15.75" customHeight="1">
      <c r="E348" s="308"/>
    </row>
    <row r="349" ht="15.75" customHeight="1">
      <c r="E349" s="308"/>
    </row>
    <row r="350" ht="15.75" customHeight="1">
      <c r="E350" s="308"/>
    </row>
    <row r="351" ht="15.75" customHeight="1">
      <c r="E351" s="308"/>
    </row>
    <row r="352" ht="15.75" customHeight="1">
      <c r="E352" s="308"/>
    </row>
    <row r="353" ht="15.75" customHeight="1">
      <c r="E353" s="308"/>
    </row>
    <row r="354" ht="15.75" customHeight="1">
      <c r="E354" s="308"/>
    </row>
    <row r="355" ht="15.75" customHeight="1">
      <c r="E355" s="308"/>
    </row>
    <row r="356" ht="15.75" customHeight="1">
      <c r="E356" s="308"/>
    </row>
    <row r="357" ht="15.75" customHeight="1">
      <c r="E357" s="308"/>
    </row>
    <row r="358" ht="15.75" customHeight="1">
      <c r="E358" s="308"/>
    </row>
    <row r="359" ht="15.75" customHeight="1">
      <c r="E359" s="308"/>
    </row>
    <row r="360" ht="15.75" customHeight="1">
      <c r="E360" s="308"/>
    </row>
    <row r="361" ht="15.75" customHeight="1">
      <c r="E361" s="308"/>
    </row>
    <row r="362" ht="15.75" customHeight="1">
      <c r="E362" s="308"/>
    </row>
    <row r="363" ht="15.75" customHeight="1">
      <c r="E363" s="308"/>
    </row>
    <row r="364" ht="15.75" customHeight="1">
      <c r="E364" s="308"/>
    </row>
    <row r="365" ht="15.75" customHeight="1">
      <c r="E365" s="308"/>
    </row>
    <row r="366" ht="15.75" customHeight="1">
      <c r="E366" s="308"/>
    </row>
    <row r="367" ht="15.75" customHeight="1">
      <c r="E367" s="308"/>
    </row>
    <row r="368" ht="15.75" customHeight="1">
      <c r="E368" s="308"/>
    </row>
    <row r="369" ht="15.75" customHeight="1">
      <c r="E369" s="308"/>
    </row>
    <row r="370" ht="15.75" customHeight="1">
      <c r="E370" s="308"/>
    </row>
    <row r="371" ht="15.75" customHeight="1">
      <c r="E371" s="308"/>
    </row>
    <row r="372" ht="15.75" customHeight="1">
      <c r="E372" s="308"/>
    </row>
    <row r="373" ht="15.75" customHeight="1">
      <c r="E373" s="308"/>
    </row>
    <row r="374" ht="15.75" customHeight="1">
      <c r="E374" s="308"/>
    </row>
    <row r="375" ht="15.75" customHeight="1">
      <c r="E375" s="308"/>
    </row>
    <row r="376" ht="15.75" customHeight="1">
      <c r="E376" s="308"/>
    </row>
    <row r="377" ht="15.75" customHeight="1">
      <c r="E377" s="308"/>
    </row>
    <row r="378" ht="15.75" customHeight="1">
      <c r="E378" s="308"/>
    </row>
    <row r="379" ht="15.75" customHeight="1">
      <c r="E379" s="308"/>
    </row>
    <row r="380" ht="15.75" customHeight="1">
      <c r="E380" s="308"/>
    </row>
    <row r="381" ht="15.75" customHeight="1">
      <c r="E381" s="308"/>
    </row>
    <row r="382" ht="15.75" customHeight="1">
      <c r="E382" s="308"/>
    </row>
    <row r="383" ht="15.75" customHeight="1">
      <c r="E383" s="308"/>
    </row>
    <row r="384" ht="15.75" customHeight="1">
      <c r="E384" s="308"/>
    </row>
    <row r="385" ht="15.75" customHeight="1">
      <c r="E385" s="308"/>
    </row>
    <row r="386" ht="15.75" customHeight="1">
      <c r="E386" s="308"/>
    </row>
    <row r="387" ht="15.75" customHeight="1">
      <c r="E387" s="308"/>
    </row>
    <row r="388" ht="15.75" customHeight="1">
      <c r="E388" s="308"/>
    </row>
    <row r="389" ht="15.75" customHeight="1">
      <c r="E389" s="308"/>
    </row>
    <row r="390" ht="15.75" customHeight="1">
      <c r="E390" s="308"/>
    </row>
    <row r="391" ht="15.75" customHeight="1">
      <c r="E391" s="308"/>
    </row>
    <row r="392" ht="15.75" customHeight="1">
      <c r="E392" s="308"/>
    </row>
    <row r="393" ht="15.75" customHeight="1">
      <c r="E393" s="308"/>
    </row>
    <row r="394" ht="15.75" customHeight="1">
      <c r="E394" s="308"/>
    </row>
    <row r="395" ht="15.75" customHeight="1">
      <c r="E395" s="308"/>
    </row>
    <row r="396" ht="15.75" customHeight="1">
      <c r="E396" s="308"/>
    </row>
    <row r="397" ht="15.75" customHeight="1">
      <c r="E397" s="308"/>
    </row>
    <row r="398" ht="15.75" customHeight="1">
      <c r="E398" s="308"/>
    </row>
    <row r="399" ht="15.75" customHeight="1">
      <c r="E399" s="308"/>
    </row>
    <row r="400" ht="15.75" customHeight="1">
      <c r="E400" s="308"/>
    </row>
    <row r="401" ht="15.75" customHeight="1">
      <c r="E401" s="308"/>
    </row>
    <row r="402" ht="15.75" customHeight="1">
      <c r="E402" s="308"/>
    </row>
    <row r="403" ht="15.75" customHeight="1">
      <c r="E403" s="308"/>
    </row>
    <row r="404" ht="15.75" customHeight="1">
      <c r="E404" s="308"/>
    </row>
    <row r="405" ht="15.75" customHeight="1">
      <c r="E405" s="308"/>
    </row>
    <row r="406" ht="15.75" customHeight="1">
      <c r="E406" s="308"/>
    </row>
    <row r="407" ht="15.75" customHeight="1">
      <c r="E407" s="308"/>
    </row>
    <row r="408" ht="15.75" customHeight="1">
      <c r="E408" s="308"/>
    </row>
    <row r="409" ht="15.75" customHeight="1">
      <c r="E409" s="308"/>
    </row>
    <row r="410" ht="15.75" customHeight="1">
      <c r="E410" s="308"/>
    </row>
    <row r="411" ht="15.75" customHeight="1">
      <c r="E411" s="308"/>
    </row>
    <row r="412" ht="15.75" customHeight="1">
      <c r="E412" s="308"/>
    </row>
    <row r="413" ht="15.75" customHeight="1">
      <c r="E413" s="308"/>
    </row>
    <row r="414" ht="15.75" customHeight="1">
      <c r="E414" s="308"/>
    </row>
    <row r="415" ht="15.75" customHeight="1">
      <c r="E415" s="308"/>
    </row>
    <row r="416" ht="15.75" customHeight="1">
      <c r="E416" s="308"/>
    </row>
    <row r="417" ht="15.75" customHeight="1">
      <c r="E417" s="308"/>
    </row>
    <row r="418" ht="15.75" customHeight="1">
      <c r="E418" s="308"/>
    </row>
    <row r="419" ht="15.75" customHeight="1">
      <c r="E419" s="308"/>
    </row>
    <row r="420" ht="15.75" customHeight="1">
      <c r="E420" s="308"/>
    </row>
    <row r="421" ht="15.75" customHeight="1">
      <c r="E421" s="308"/>
    </row>
    <row r="422" ht="15.75" customHeight="1">
      <c r="E422" s="308"/>
    </row>
    <row r="423" ht="15.75" customHeight="1">
      <c r="E423" s="308"/>
    </row>
    <row r="424" ht="15.75" customHeight="1">
      <c r="E424" s="308"/>
    </row>
    <row r="425" ht="15.75" customHeight="1">
      <c r="E425" s="308"/>
    </row>
    <row r="426" ht="15.75" customHeight="1">
      <c r="E426" s="308"/>
    </row>
    <row r="427" ht="15.75" customHeight="1">
      <c r="E427" s="308"/>
    </row>
    <row r="428" ht="15.75" customHeight="1">
      <c r="E428" s="308"/>
    </row>
    <row r="429" ht="15.75" customHeight="1">
      <c r="E429" s="308"/>
    </row>
    <row r="430" ht="15.75" customHeight="1">
      <c r="E430" s="308"/>
    </row>
    <row r="431" ht="15.75" customHeight="1">
      <c r="E431" s="308"/>
    </row>
    <row r="432" ht="15.75" customHeight="1">
      <c r="E432" s="308"/>
    </row>
    <row r="433" ht="15.75" customHeight="1">
      <c r="E433" s="308"/>
    </row>
    <row r="434" ht="15.75" customHeight="1">
      <c r="E434" s="308"/>
    </row>
    <row r="435" ht="15.75" customHeight="1">
      <c r="E435" s="308"/>
    </row>
    <row r="436" ht="15.75" customHeight="1">
      <c r="E436" s="308"/>
    </row>
    <row r="437" ht="15.75" customHeight="1">
      <c r="E437" s="308"/>
    </row>
    <row r="438" ht="15.75" customHeight="1">
      <c r="E438" s="308"/>
    </row>
    <row r="439" ht="15.75" customHeight="1">
      <c r="E439" s="308"/>
    </row>
    <row r="440" ht="15.75" customHeight="1">
      <c r="E440" s="308"/>
    </row>
    <row r="441" ht="15.75" customHeight="1">
      <c r="E441" s="308"/>
    </row>
    <row r="442" ht="15.75" customHeight="1">
      <c r="E442" s="308"/>
    </row>
    <row r="443" ht="15.75" customHeight="1">
      <c r="E443" s="308"/>
    </row>
    <row r="444" ht="15.75" customHeight="1">
      <c r="E444" s="308"/>
    </row>
    <row r="445" ht="15.75" customHeight="1">
      <c r="E445" s="308"/>
    </row>
    <row r="446" ht="15.75" customHeight="1">
      <c r="E446" s="308"/>
    </row>
    <row r="447" ht="15.75" customHeight="1">
      <c r="E447" s="308"/>
    </row>
    <row r="448" ht="15.75" customHeight="1">
      <c r="E448" s="308"/>
    </row>
    <row r="449" ht="15.75" customHeight="1">
      <c r="E449" s="308"/>
    </row>
    <row r="450" ht="15.75" customHeight="1">
      <c r="E450" s="308"/>
    </row>
    <row r="451" ht="15.75" customHeight="1">
      <c r="E451" s="308"/>
    </row>
    <row r="452" ht="15.75" customHeight="1">
      <c r="E452" s="308"/>
    </row>
    <row r="453" ht="15.75" customHeight="1">
      <c r="E453" s="308"/>
    </row>
    <row r="454" ht="15.75" customHeight="1">
      <c r="E454" s="308"/>
    </row>
    <row r="455" ht="15.75" customHeight="1">
      <c r="E455" s="308"/>
    </row>
    <row r="456" ht="15.75" customHeight="1">
      <c r="E456" s="308"/>
    </row>
    <row r="457" ht="15.75" customHeight="1">
      <c r="E457" s="308"/>
    </row>
    <row r="458" ht="15.75" customHeight="1">
      <c r="E458" s="308"/>
    </row>
    <row r="459" ht="15.75" customHeight="1">
      <c r="E459" s="308"/>
    </row>
    <row r="460" ht="15.75" customHeight="1">
      <c r="E460" s="308"/>
    </row>
    <row r="461" ht="15.75" customHeight="1">
      <c r="E461" s="308"/>
    </row>
    <row r="462" ht="15.75" customHeight="1">
      <c r="E462" s="308"/>
    </row>
    <row r="463" ht="15.75" customHeight="1">
      <c r="E463" s="308"/>
    </row>
    <row r="464" ht="15.75" customHeight="1">
      <c r="E464" s="308"/>
    </row>
    <row r="465" ht="15.75" customHeight="1">
      <c r="E465" s="308"/>
    </row>
    <row r="466" ht="15.75" customHeight="1">
      <c r="E466" s="308"/>
    </row>
    <row r="467" ht="15.75" customHeight="1">
      <c r="E467" s="308"/>
    </row>
    <row r="468" ht="15.75" customHeight="1">
      <c r="E468" s="308"/>
    </row>
    <row r="469" ht="15.75" customHeight="1">
      <c r="E469" s="308"/>
    </row>
    <row r="470" ht="15.75" customHeight="1">
      <c r="E470" s="308"/>
    </row>
    <row r="471" ht="15.75" customHeight="1">
      <c r="E471" s="308"/>
    </row>
    <row r="472" ht="15.75" customHeight="1">
      <c r="E472" s="308"/>
    </row>
    <row r="473" ht="15.75" customHeight="1">
      <c r="E473" s="308"/>
    </row>
    <row r="474" ht="15.75" customHeight="1">
      <c r="E474" s="308"/>
    </row>
    <row r="475" ht="15.75" customHeight="1">
      <c r="E475" s="308"/>
    </row>
    <row r="476" ht="15.75" customHeight="1">
      <c r="E476" s="308"/>
    </row>
    <row r="477" ht="15.75" customHeight="1">
      <c r="E477" s="308"/>
    </row>
    <row r="478" ht="15.75" customHeight="1">
      <c r="E478" s="308"/>
    </row>
    <row r="479" ht="15.75" customHeight="1">
      <c r="E479" s="308"/>
    </row>
    <row r="480" ht="15.75" customHeight="1">
      <c r="E480" s="308"/>
    </row>
    <row r="481" ht="15.75" customHeight="1">
      <c r="E481" s="308"/>
    </row>
    <row r="482" ht="15.75" customHeight="1">
      <c r="E482" s="308"/>
    </row>
    <row r="483" ht="15.75" customHeight="1">
      <c r="E483" s="308"/>
    </row>
    <row r="484" ht="15.75" customHeight="1">
      <c r="E484" s="308"/>
    </row>
    <row r="485" ht="15.75" customHeight="1">
      <c r="E485" s="308"/>
    </row>
    <row r="486" ht="15.75" customHeight="1">
      <c r="E486" s="308"/>
    </row>
    <row r="487" ht="15.75" customHeight="1">
      <c r="E487" s="308"/>
    </row>
    <row r="488" ht="15.75" customHeight="1">
      <c r="E488" s="308"/>
    </row>
    <row r="489" ht="15.75" customHeight="1">
      <c r="E489" s="308"/>
    </row>
    <row r="490" ht="15.75" customHeight="1">
      <c r="E490" s="308"/>
    </row>
    <row r="491" ht="15.75" customHeight="1">
      <c r="E491" s="308"/>
    </row>
    <row r="492" ht="15.75" customHeight="1">
      <c r="E492" s="308"/>
    </row>
    <row r="493" ht="15.75" customHeight="1">
      <c r="E493" s="308"/>
    </row>
    <row r="494" ht="15.75" customHeight="1">
      <c r="E494" s="308"/>
    </row>
    <row r="495" ht="15.75" customHeight="1">
      <c r="E495" s="308"/>
    </row>
    <row r="496" ht="15.75" customHeight="1">
      <c r="E496" s="308"/>
    </row>
    <row r="497" ht="15.75" customHeight="1">
      <c r="E497" s="308"/>
    </row>
    <row r="498" ht="15.75" customHeight="1">
      <c r="E498" s="308"/>
    </row>
    <row r="499" ht="15.75" customHeight="1">
      <c r="E499" s="308"/>
    </row>
    <row r="500" ht="15.75" customHeight="1">
      <c r="E500" s="308"/>
    </row>
    <row r="501" ht="15.75" customHeight="1">
      <c r="E501" s="308"/>
    </row>
    <row r="502" ht="15.75" customHeight="1">
      <c r="E502" s="308"/>
    </row>
    <row r="503" ht="15.75" customHeight="1">
      <c r="E503" s="308"/>
    </row>
    <row r="504" ht="15.75" customHeight="1">
      <c r="E504" s="308"/>
    </row>
    <row r="505" ht="15.75" customHeight="1">
      <c r="E505" s="308"/>
    </row>
    <row r="506" ht="15.75" customHeight="1">
      <c r="E506" s="308"/>
    </row>
    <row r="507" ht="15.75" customHeight="1">
      <c r="E507" s="308"/>
    </row>
    <row r="508" ht="15.75" customHeight="1">
      <c r="E508" s="308"/>
    </row>
    <row r="509" ht="15.75" customHeight="1">
      <c r="E509" s="308"/>
    </row>
    <row r="510" ht="15.75" customHeight="1">
      <c r="E510" s="308"/>
    </row>
    <row r="511" ht="15.75" customHeight="1">
      <c r="E511" s="308"/>
    </row>
    <row r="512" ht="15.75" customHeight="1">
      <c r="E512" s="308"/>
    </row>
    <row r="513" ht="15.75" customHeight="1">
      <c r="E513" s="308"/>
    </row>
    <row r="514" ht="15.75" customHeight="1">
      <c r="E514" s="308"/>
    </row>
    <row r="515" ht="15.75" customHeight="1">
      <c r="E515" s="308"/>
    </row>
    <row r="516" ht="15.75" customHeight="1">
      <c r="E516" s="308"/>
    </row>
    <row r="517" ht="15.75" customHeight="1">
      <c r="E517" s="308"/>
    </row>
    <row r="518" ht="15.75" customHeight="1">
      <c r="E518" s="308"/>
    </row>
    <row r="519" ht="15.75" customHeight="1">
      <c r="E519" s="308"/>
    </row>
    <row r="520" ht="15.75" customHeight="1">
      <c r="E520" s="308"/>
    </row>
    <row r="521" ht="15.75" customHeight="1">
      <c r="E521" s="308"/>
    </row>
    <row r="522" ht="15.75" customHeight="1">
      <c r="E522" s="308"/>
    </row>
    <row r="523" ht="15.75" customHeight="1">
      <c r="E523" s="308"/>
    </row>
    <row r="524" ht="15.75" customHeight="1">
      <c r="E524" s="308"/>
    </row>
    <row r="525" ht="15.75" customHeight="1">
      <c r="E525" s="308"/>
    </row>
    <row r="526" ht="15.75" customHeight="1">
      <c r="E526" s="308"/>
    </row>
    <row r="527" ht="15.75" customHeight="1">
      <c r="E527" s="308"/>
    </row>
    <row r="528" ht="15.75" customHeight="1">
      <c r="E528" s="308"/>
    </row>
    <row r="529" ht="15.75" customHeight="1">
      <c r="E529" s="308"/>
    </row>
    <row r="530" ht="15.75" customHeight="1">
      <c r="E530" s="308"/>
    </row>
    <row r="531" ht="15.75" customHeight="1">
      <c r="E531" s="308"/>
    </row>
    <row r="532" ht="15.75" customHeight="1">
      <c r="E532" s="308"/>
    </row>
    <row r="533" ht="15.75" customHeight="1">
      <c r="E533" s="308"/>
    </row>
    <row r="534" ht="15.75" customHeight="1">
      <c r="E534" s="308"/>
    </row>
    <row r="535" ht="15.75" customHeight="1">
      <c r="E535" s="308"/>
    </row>
    <row r="536" ht="15.75" customHeight="1">
      <c r="E536" s="308"/>
    </row>
    <row r="537" ht="15.75" customHeight="1">
      <c r="E537" s="308"/>
    </row>
    <row r="538" ht="15.75" customHeight="1">
      <c r="E538" s="308"/>
    </row>
    <row r="539" ht="15.75" customHeight="1">
      <c r="E539" s="308"/>
    </row>
    <row r="540" ht="15.75" customHeight="1">
      <c r="E540" s="308"/>
    </row>
    <row r="541" ht="15.75" customHeight="1">
      <c r="E541" s="308"/>
    </row>
    <row r="542" ht="15.75" customHeight="1">
      <c r="E542" s="308"/>
    </row>
    <row r="543" ht="15.75" customHeight="1">
      <c r="E543" s="308"/>
    </row>
    <row r="544" ht="15.75" customHeight="1">
      <c r="E544" s="308"/>
    </row>
    <row r="545" ht="15.75" customHeight="1">
      <c r="E545" s="308"/>
    </row>
    <row r="546" ht="15.75" customHeight="1">
      <c r="E546" s="308"/>
    </row>
    <row r="547" ht="15.75" customHeight="1">
      <c r="E547" s="308"/>
    </row>
    <row r="548" ht="15.75" customHeight="1">
      <c r="E548" s="308"/>
    </row>
    <row r="549" ht="15.75" customHeight="1">
      <c r="E549" s="308"/>
    </row>
    <row r="550" ht="15.75" customHeight="1">
      <c r="E550" s="308"/>
    </row>
    <row r="551" ht="15.75" customHeight="1">
      <c r="E551" s="308"/>
    </row>
    <row r="552" ht="15.75" customHeight="1">
      <c r="E552" s="308"/>
    </row>
    <row r="553" ht="15.75" customHeight="1">
      <c r="E553" s="308"/>
    </row>
    <row r="554" ht="15.75" customHeight="1">
      <c r="E554" s="308"/>
    </row>
    <row r="555" ht="15.75" customHeight="1">
      <c r="E555" s="308"/>
    </row>
    <row r="556" ht="15.75" customHeight="1">
      <c r="E556" s="308"/>
    </row>
    <row r="557" ht="15.75" customHeight="1">
      <c r="E557" s="308"/>
    </row>
    <row r="558" ht="15.75" customHeight="1">
      <c r="E558" s="308"/>
    </row>
    <row r="559" ht="15.75" customHeight="1">
      <c r="E559" s="308"/>
    </row>
    <row r="560" ht="15.75" customHeight="1">
      <c r="E560" s="308"/>
    </row>
    <row r="561" ht="15.75" customHeight="1">
      <c r="E561" s="308"/>
    </row>
    <row r="562" ht="15.75" customHeight="1">
      <c r="E562" s="308"/>
    </row>
    <row r="563" ht="15.75" customHeight="1">
      <c r="E563" s="308"/>
    </row>
    <row r="564" ht="15.75" customHeight="1">
      <c r="E564" s="308"/>
    </row>
    <row r="565" ht="15.75" customHeight="1">
      <c r="E565" s="308"/>
    </row>
    <row r="566" ht="15.75" customHeight="1">
      <c r="E566" s="308"/>
    </row>
    <row r="567" ht="15.75" customHeight="1">
      <c r="E567" s="308"/>
    </row>
    <row r="568" ht="15.75" customHeight="1">
      <c r="E568" s="308"/>
    </row>
    <row r="569" ht="15.75" customHeight="1">
      <c r="E569" s="308"/>
    </row>
    <row r="570" ht="15.75" customHeight="1">
      <c r="E570" s="308"/>
    </row>
    <row r="571" ht="15.75" customHeight="1">
      <c r="E571" s="308"/>
    </row>
    <row r="572" ht="15.75" customHeight="1">
      <c r="E572" s="308"/>
    </row>
    <row r="573" ht="15.75" customHeight="1">
      <c r="E573" s="308"/>
    </row>
    <row r="574" ht="15.75" customHeight="1">
      <c r="E574" s="308"/>
    </row>
    <row r="575" ht="15.75" customHeight="1">
      <c r="E575" s="308"/>
    </row>
    <row r="576" ht="15.75" customHeight="1">
      <c r="E576" s="308"/>
    </row>
    <row r="577" ht="15.75" customHeight="1">
      <c r="E577" s="308"/>
    </row>
    <row r="578" ht="15.75" customHeight="1">
      <c r="E578" s="308"/>
    </row>
    <row r="579" ht="15.75" customHeight="1">
      <c r="E579" s="308"/>
    </row>
    <row r="580" ht="15.75" customHeight="1">
      <c r="E580" s="308"/>
    </row>
    <row r="581" ht="15.75" customHeight="1">
      <c r="E581" s="308"/>
    </row>
    <row r="582" ht="15.75" customHeight="1">
      <c r="E582" s="308"/>
    </row>
    <row r="583" ht="15.75" customHeight="1">
      <c r="E583" s="308"/>
    </row>
    <row r="584" ht="15.75" customHeight="1">
      <c r="E584" s="308"/>
    </row>
    <row r="585" ht="15.75" customHeight="1">
      <c r="E585" s="308"/>
    </row>
    <row r="586" ht="15.75" customHeight="1">
      <c r="E586" s="308"/>
    </row>
    <row r="587" ht="15.75" customHeight="1">
      <c r="E587" s="308"/>
    </row>
    <row r="588" ht="15.75" customHeight="1">
      <c r="E588" s="308"/>
    </row>
    <row r="589" ht="15.75" customHeight="1">
      <c r="E589" s="308"/>
    </row>
    <row r="590" ht="15.75" customHeight="1">
      <c r="E590" s="308"/>
    </row>
    <row r="591" ht="15.75" customHeight="1">
      <c r="E591" s="308"/>
    </row>
    <row r="592" ht="15.75" customHeight="1">
      <c r="E592" s="308"/>
    </row>
    <row r="593" ht="15.75" customHeight="1">
      <c r="E593" s="308"/>
    </row>
    <row r="594" ht="15.75" customHeight="1">
      <c r="E594" s="308"/>
    </row>
    <row r="595" ht="15.75" customHeight="1">
      <c r="E595" s="308"/>
    </row>
    <row r="596" ht="15.75" customHeight="1">
      <c r="E596" s="308"/>
    </row>
    <row r="597" ht="15.75" customHeight="1">
      <c r="E597" s="308"/>
    </row>
    <row r="598" ht="15.75" customHeight="1">
      <c r="E598" s="308"/>
    </row>
    <row r="599" ht="15.75" customHeight="1">
      <c r="E599" s="308"/>
    </row>
    <row r="600" ht="15.75" customHeight="1">
      <c r="E600" s="308"/>
    </row>
    <row r="601" ht="15.75" customHeight="1">
      <c r="E601" s="308"/>
    </row>
    <row r="602" ht="15.75" customHeight="1">
      <c r="E602" s="308"/>
    </row>
    <row r="603" ht="15.75" customHeight="1">
      <c r="E603" s="308"/>
    </row>
    <row r="604" ht="15.75" customHeight="1">
      <c r="E604" s="308"/>
    </row>
    <row r="605" ht="15.75" customHeight="1">
      <c r="E605" s="308"/>
    </row>
    <row r="606" ht="15.75" customHeight="1">
      <c r="E606" s="308"/>
    </row>
    <row r="607" ht="15.75" customHeight="1">
      <c r="E607" s="308"/>
    </row>
    <row r="608" ht="15.75" customHeight="1">
      <c r="E608" s="308"/>
    </row>
    <row r="609" ht="15.75" customHeight="1">
      <c r="E609" s="308"/>
    </row>
    <row r="610" ht="15.75" customHeight="1">
      <c r="E610" s="308"/>
    </row>
    <row r="611" ht="15.75" customHeight="1">
      <c r="E611" s="308"/>
    </row>
    <row r="612" ht="15.75" customHeight="1">
      <c r="E612" s="308"/>
    </row>
    <row r="613" ht="15.75" customHeight="1">
      <c r="E613" s="308"/>
    </row>
    <row r="614" ht="15.75" customHeight="1">
      <c r="E614" s="308"/>
    </row>
    <row r="615" ht="15.75" customHeight="1">
      <c r="E615" s="308"/>
    </row>
    <row r="616" ht="15.75" customHeight="1">
      <c r="E616" s="308"/>
    </row>
    <row r="617" ht="15.75" customHeight="1">
      <c r="E617" s="308"/>
    </row>
    <row r="618" ht="15.75" customHeight="1">
      <c r="E618" s="308"/>
    </row>
    <row r="619" ht="15.75" customHeight="1">
      <c r="E619" s="308"/>
    </row>
    <row r="620" ht="15.75" customHeight="1">
      <c r="E620" s="308"/>
    </row>
    <row r="621" ht="15.75" customHeight="1">
      <c r="E621" s="308"/>
    </row>
    <row r="622" ht="15.75" customHeight="1">
      <c r="E622" s="308"/>
    </row>
    <row r="623" ht="15.75" customHeight="1">
      <c r="E623" s="308"/>
    </row>
    <row r="624" ht="15.75" customHeight="1">
      <c r="E624" s="308"/>
    </row>
    <row r="625" ht="15.75" customHeight="1">
      <c r="E625" s="308"/>
    </row>
    <row r="626" ht="15.75" customHeight="1">
      <c r="E626" s="308"/>
    </row>
    <row r="627" ht="15.75" customHeight="1">
      <c r="E627" s="308"/>
    </row>
    <row r="628" ht="15.75" customHeight="1">
      <c r="E628" s="308"/>
    </row>
    <row r="629" ht="15.75" customHeight="1">
      <c r="E629" s="308"/>
    </row>
    <row r="630" ht="15.75" customHeight="1">
      <c r="E630" s="308"/>
    </row>
    <row r="631" ht="15.75" customHeight="1">
      <c r="E631" s="308"/>
    </row>
    <row r="632" ht="15.75" customHeight="1">
      <c r="E632" s="308"/>
    </row>
    <row r="633" ht="15.75" customHeight="1">
      <c r="E633" s="308"/>
    </row>
    <row r="634" ht="15.75" customHeight="1">
      <c r="E634" s="308"/>
    </row>
    <row r="635" ht="15.75" customHeight="1">
      <c r="E635" s="308"/>
    </row>
    <row r="636" ht="15.75" customHeight="1">
      <c r="E636" s="308"/>
    </row>
    <row r="637" ht="15.75" customHeight="1">
      <c r="E637" s="308"/>
    </row>
    <row r="638" ht="15.75" customHeight="1">
      <c r="E638" s="308"/>
    </row>
    <row r="639" ht="15.75" customHeight="1">
      <c r="E639" s="308"/>
    </row>
    <row r="640" ht="15.75" customHeight="1">
      <c r="E640" s="308"/>
    </row>
    <row r="641" ht="15.75" customHeight="1">
      <c r="E641" s="308"/>
    </row>
    <row r="642" ht="15.75" customHeight="1">
      <c r="E642" s="308"/>
    </row>
    <row r="643" ht="15.75" customHeight="1">
      <c r="E643" s="308"/>
    </row>
    <row r="644" ht="15.75" customHeight="1">
      <c r="E644" s="308"/>
    </row>
    <row r="645" ht="15.75" customHeight="1">
      <c r="E645" s="308"/>
    </row>
    <row r="646" ht="15.75" customHeight="1">
      <c r="E646" s="308"/>
    </row>
    <row r="647" ht="15.75" customHeight="1">
      <c r="E647" s="308"/>
    </row>
    <row r="648" ht="15.75" customHeight="1">
      <c r="E648" s="308"/>
    </row>
    <row r="649" ht="15.75" customHeight="1">
      <c r="E649" s="308"/>
    </row>
    <row r="650" ht="15.75" customHeight="1">
      <c r="E650" s="308"/>
    </row>
    <row r="651" ht="15.75" customHeight="1">
      <c r="E651" s="308"/>
    </row>
    <row r="652" ht="15.75" customHeight="1">
      <c r="E652" s="308"/>
    </row>
    <row r="653" ht="15.75" customHeight="1">
      <c r="E653" s="308"/>
    </row>
    <row r="654" ht="15.75" customHeight="1">
      <c r="E654" s="308"/>
    </row>
    <row r="655" ht="15.75" customHeight="1">
      <c r="E655" s="308"/>
    </row>
    <row r="656" ht="15.75" customHeight="1">
      <c r="E656" s="308"/>
    </row>
    <row r="657" ht="15.75" customHeight="1">
      <c r="E657" s="308"/>
    </row>
    <row r="658" ht="15.75" customHeight="1">
      <c r="E658" s="308"/>
    </row>
    <row r="659" ht="15.75" customHeight="1">
      <c r="E659" s="308"/>
    </row>
    <row r="660" ht="15.75" customHeight="1">
      <c r="E660" s="308"/>
    </row>
    <row r="661" ht="15.75" customHeight="1">
      <c r="E661" s="308"/>
    </row>
    <row r="662" ht="15.75" customHeight="1">
      <c r="E662" s="308"/>
    </row>
    <row r="663" ht="15.75" customHeight="1">
      <c r="E663" s="308"/>
    </row>
    <row r="664" ht="15.75" customHeight="1">
      <c r="E664" s="308"/>
    </row>
    <row r="665" ht="15.75" customHeight="1">
      <c r="E665" s="308"/>
    </row>
    <row r="666" ht="15.75" customHeight="1">
      <c r="E666" s="308"/>
    </row>
    <row r="667" ht="15.75" customHeight="1">
      <c r="E667" s="308"/>
    </row>
    <row r="668" ht="15.75" customHeight="1">
      <c r="E668" s="308"/>
    </row>
    <row r="669" ht="15.75" customHeight="1">
      <c r="E669" s="308"/>
    </row>
    <row r="670" ht="15.75" customHeight="1">
      <c r="E670" s="308"/>
    </row>
    <row r="671" ht="15.75" customHeight="1">
      <c r="E671" s="308"/>
    </row>
    <row r="672" ht="15.75" customHeight="1">
      <c r="E672" s="308"/>
    </row>
    <row r="673" ht="15.75" customHeight="1">
      <c r="E673" s="308"/>
    </row>
    <row r="674" ht="15.75" customHeight="1">
      <c r="E674" s="308"/>
    </row>
    <row r="675" ht="15.75" customHeight="1">
      <c r="E675" s="308"/>
    </row>
    <row r="676" ht="15.75" customHeight="1">
      <c r="E676" s="308"/>
    </row>
    <row r="677" ht="15.75" customHeight="1">
      <c r="E677" s="308"/>
    </row>
    <row r="678" ht="15.75" customHeight="1">
      <c r="E678" s="308"/>
    </row>
    <row r="679" ht="15.75" customHeight="1">
      <c r="E679" s="308"/>
    </row>
    <row r="680" ht="15.75" customHeight="1">
      <c r="E680" s="308"/>
    </row>
    <row r="681" ht="15.75" customHeight="1">
      <c r="E681" s="308"/>
    </row>
    <row r="682" ht="15.75" customHeight="1">
      <c r="E682" s="308"/>
    </row>
    <row r="683" ht="15.75" customHeight="1">
      <c r="E683" s="308"/>
    </row>
    <row r="684" ht="15.75" customHeight="1">
      <c r="E684" s="308"/>
    </row>
    <row r="685" ht="15.75" customHeight="1">
      <c r="E685" s="308"/>
    </row>
    <row r="686" ht="15.75" customHeight="1">
      <c r="E686" s="308"/>
    </row>
    <row r="687" ht="15.75" customHeight="1">
      <c r="E687" s="308"/>
    </row>
    <row r="688" ht="15.75" customHeight="1">
      <c r="E688" s="308"/>
    </row>
    <row r="689" ht="15.75" customHeight="1">
      <c r="E689" s="308"/>
    </row>
    <row r="690" ht="15.75" customHeight="1">
      <c r="E690" s="308"/>
    </row>
    <row r="691" ht="15.75" customHeight="1">
      <c r="E691" s="308"/>
    </row>
    <row r="692" ht="15.75" customHeight="1">
      <c r="E692" s="308"/>
    </row>
    <row r="693" ht="15.75" customHeight="1">
      <c r="E693" s="308"/>
    </row>
    <row r="694" ht="15.75" customHeight="1">
      <c r="E694" s="308"/>
    </row>
    <row r="695" ht="15.75" customHeight="1">
      <c r="E695" s="308"/>
    </row>
    <row r="696" ht="15.75" customHeight="1">
      <c r="E696" s="308"/>
    </row>
    <row r="697" ht="15.75" customHeight="1">
      <c r="E697" s="308"/>
    </row>
    <row r="698" ht="15.75" customHeight="1">
      <c r="E698" s="308"/>
    </row>
    <row r="699" ht="15.75" customHeight="1">
      <c r="E699" s="308"/>
    </row>
    <row r="700" ht="15.75" customHeight="1">
      <c r="E700" s="308"/>
    </row>
    <row r="701" ht="15.75" customHeight="1">
      <c r="E701" s="308"/>
    </row>
    <row r="702" ht="15.75" customHeight="1">
      <c r="E702" s="308"/>
    </row>
    <row r="703" ht="15.75" customHeight="1">
      <c r="E703" s="308"/>
    </row>
    <row r="704" ht="15.75" customHeight="1">
      <c r="E704" s="308"/>
    </row>
    <row r="705" ht="15.75" customHeight="1">
      <c r="E705" s="308"/>
    </row>
    <row r="706" ht="15.75" customHeight="1">
      <c r="E706" s="308"/>
    </row>
    <row r="707" ht="15.75" customHeight="1">
      <c r="E707" s="308"/>
    </row>
    <row r="708" ht="15.75" customHeight="1">
      <c r="E708" s="308"/>
    </row>
    <row r="709" ht="15.75" customHeight="1">
      <c r="E709" s="308"/>
    </row>
    <row r="710" ht="15.75" customHeight="1">
      <c r="E710" s="308"/>
    </row>
    <row r="711" ht="15.75" customHeight="1">
      <c r="E711" s="308"/>
    </row>
    <row r="712" ht="15.75" customHeight="1">
      <c r="E712" s="308"/>
    </row>
    <row r="713" ht="15.75" customHeight="1">
      <c r="E713" s="308"/>
    </row>
    <row r="714" ht="15.75" customHeight="1">
      <c r="E714" s="308"/>
    </row>
    <row r="715" ht="15.75" customHeight="1">
      <c r="E715" s="308"/>
    </row>
    <row r="716" ht="15.75" customHeight="1">
      <c r="E716" s="308"/>
    </row>
    <row r="717" ht="15.75" customHeight="1">
      <c r="E717" s="308"/>
    </row>
    <row r="718" ht="15.75" customHeight="1">
      <c r="E718" s="308"/>
    </row>
    <row r="719" ht="15.75" customHeight="1">
      <c r="E719" s="308"/>
    </row>
    <row r="720" ht="15.75" customHeight="1">
      <c r="E720" s="308"/>
    </row>
    <row r="721" ht="15.75" customHeight="1">
      <c r="E721" s="308"/>
    </row>
    <row r="722" ht="15.75" customHeight="1">
      <c r="E722" s="308"/>
    </row>
    <row r="723" ht="15.75" customHeight="1">
      <c r="E723" s="308"/>
    </row>
    <row r="724" ht="15.75" customHeight="1">
      <c r="E724" s="308"/>
    </row>
    <row r="725" ht="15.75" customHeight="1">
      <c r="E725" s="308"/>
    </row>
    <row r="726" ht="15.75" customHeight="1">
      <c r="E726" s="308"/>
    </row>
    <row r="727" ht="15.75" customHeight="1">
      <c r="E727" s="308"/>
    </row>
    <row r="728" ht="15.75" customHeight="1">
      <c r="E728" s="308"/>
    </row>
    <row r="729" ht="15.75" customHeight="1">
      <c r="E729" s="308"/>
    </row>
    <row r="730" ht="15.75" customHeight="1">
      <c r="E730" s="308"/>
    </row>
    <row r="731" ht="15.75" customHeight="1">
      <c r="E731" s="308"/>
    </row>
    <row r="732" ht="15.75" customHeight="1">
      <c r="E732" s="308"/>
    </row>
    <row r="733" ht="15.75" customHeight="1">
      <c r="E733" s="308"/>
    </row>
    <row r="734" ht="15.75" customHeight="1">
      <c r="E734" s="308"/>
    </row>
    <row r="735" ht="15.75" customHeight="1">
      <c r="E735" s="308"/>
    </row>
    <row r="736" ht="15.75" customHeight="1">
      <c r="E736" s="308"/>
    </row>
    <row r="737" ht="15.75" customHeight="1">
      <c r="E737" s="308"/>
    </row>
    <row r="738" ht="15.75" customHeight="1">
      <c r="E738" s="308"/>
    </row>
    <row r="739" ht="15.75" customHeight="1">
      <c r="E739" s="308"/>
    </row>
    <row r="740" ht="15.75" customHeight="1">
      <c r="E740" s="308"/>
    </row>
    <row r="741" ht="15.75" customHeight="1">
      <c r="E741" s="308"/>
    </row>
    <row r="742" ht="15.75" customHeight="1">
      <c r="E742" s="308"/>
    </row>
    <row r="743" ht="15.75" customHeight="1">
      <c r="E743" s="308"/>
    </row>
    <row r="744" ht="15.75" customHeight="1">
      <c r="E744" s="308"/>
    </row>
    <row r="745" ht="15.75" customHeight="1">
      <c r="E745" s="308"/>
    </row>
    <row r="746" ht="15.75" customHeight="1">
      <c r="E746" s="308"/>
    </row>
    <row r="747" ht="15.75" customHeight="1">
      <c r="E747" s="308"/>
    </row>
    <row r="748" ht="15.75" customHeight="1">
      <c r="E748" s="308"/>
    </row>
    <row r="749" ht="15.75" customHeight="1">
      <c r="E749" s="308"/>
    </row>
    <row r="750" ht="15.75" customHeight="1">
      <c r="E750" s="308"/>
    </row>
    <row r="751" ht="15.75" customHeight="1">
      <c r="E751" s="308"/>
    </row>
    <row r="752" ht="15.75" customHeight="1">
      <c r="E752" s="308"/>
    </row>
    <row r="753" ht="15.75" customHeight="1">
      <c r="E753" s="308"/>
    </row>
    <row r="754" ht="15.75" customHeight="1">
      <c r="E754" s="308"/>
    </row>
    <row r="755" ht="15.75" customHeight="1">
      <c r="E755" s="308"/>
    </row>
    <row r="756" ht="15.75" customHeight="1">
      <c r="E756" s="308"/>
    </row>
    <row r="757" ht="15.75" customHeight="1">
      <c r="E757" s="308"/>
    </row>
    <row r="758" ht="15.75" customHeight="1">
      <c r="E758" s="308"/>
    </row>
    <row r="759" ht="15.75" customHeight="1">
      <c r="E759" s="308"/>
    </row>
    <row r="760" ht="15.75" customHeight="1">
      <c r="E760" s="308"/>
    </row>
    <row r="761" ht="15.75" customHeight="1">
      <c r="E761" s="308"/>
    </row>
    <row r="762" ht="15.75" customHeight="1">
      <c r="E762" s="308"/>
    </row>
    <row r="763" ht="15.75" customHeight="1">
      <c r="E763" s="308"/>
    </row>
    <row r="764" ht="15.75" customHeight="1">
      <c r="E764" s="308"/>
    </row>
    <row r="765" ht="15.75" customHeight="1">
      <c r="E765" s="308"/>
    </row>
    <row r="766" ht="15.75" customHeight="1">
      <c r="E766" s="308"/>
    </row>
    <row r="767" ht="15.75" customHeight="1">
      <c r="E767" s="308"/>
    </row>
    <row r="768" ht="15.75" customHeight="1">
      <c r="E768" s="308"/>
    </row>
    <row r="769" ht="15.75" customHeight="1">
      <c r="E769" s="308"/>
    </row>
    <row r="770" ht="15.75" customHeight="1">
      <c r="E770" s="308"/>
    </row>
    <row r="771" ht="15.75" customHeight="1">
      <c r="E771" s="308"/>
    </row>
    <row r="772" ht="15.75" customHeight="1">
      <c r="E772" s="308"/>
    </row>
    <row r="773" ht="15.75" customHeight="1">
      <c r="E773" s="308"/>
    </row>
    <row r="774" ht="15.75" customHeight="1">
      <c r="E774" s="308"/>
    </row>
    <row r="775" ht="15.75" customHeight="1">
      <c r="E775" s="308"/>
    </row>
    <row r="776" ht="15.75" customHeight="1">
      <c r="E776" s="308"/>
    </row>
    <row r="777" ht="15.75" customHeight="1">
      <c r="E777" s="308"/>
    </row>
    <row r="778" ht="15.75" customHeight="1">
      <c r="E778" s="308"/>
    </row>
    <row r="779" ht="15.75" customHeight="1">
      <c r="E779" s="308"/>
    </row>
    <row r="780" ht="15.75" customHeight="1">
      <c r="E780" s="308"/>
    </row>
    <row r="781" ht="15.75" customHeight="1">
      <c r="E781" s="308"/>
    </row>
    <row r="782" ht="15.75" customHeight="1">
      <c r="E782" s="308"/>
    </row>
    <row r="783" ht="15.75" customHeight="1">
      <c r="E783" s="308"/>
    </row>
    <row r="784" ht="15.75" customHeight="1">
      <c r="E784" s="308"/>
    </row>
    <row r="785" ht="15.75" customHeight="1">
      <c r="E785" s="308"/>
    </row>
    <row r="786" ht="15.75" customHeight="1">
      <c r="E786" s="308"/>
    </row>
    <row r="787" ht="15.75" customHeight="1">
      <c r="E787" s="308"/>
    </row>
    <row r="788" ht="15.75" customHeight="1">
      <c r="E788" s="308"/>
    </row>
    <row r="789" ht="15.75" customHeight="1">
      <c r="E789" s="308"/>
    </row>
    <row r="790" ht="15.75" customHeight="1">
      <c r="E790" s="308"/>
    </row>
    <row r="791" ht="15.75" customHeight="1">
      <c r="E791" s="308"/>
    </row>
    <row r="792" ht="15.75" customHeight="1">
      <c r="E792" s="308"/>
    </row>
    <row r="793" ht="15.75" customHeight="1">
      <c r="E793" s="308"/>
    </row>
    <row r="794" ht="15.75" customHeight="1">
      <c r="E794" s="308"/>
    </row>
    <row r="795" ht="15.75" customHeight="1">
      <c r="E795" s="308"/>
    </row>
    <row r="796" ht="15.75" customHeight="1">
      <c r="E796" s="308"/>
    </row>
    <row r="797" ht="15.75" customHeight="1">
      <c r="E797" s="308"/>
    </row>
    <row r="798" ht="15.75" customHeight="1">
      <c r="E798" s="308"/>
    </row>
    <row r="799" ht="15.75" customHeight="1">
      <c r="E799" s="308"/>
    </row>
    <row r="800" ht="15.75" customHeight="1">
      <c r="E800" s="308"/>
    </row>
    <row r="801" ht="15.75" customHeight="1">
      <c r="E801" s="308"/>
    </row>
    <row r="802" ht="15.75" customHeight="1">
      <c r="E802" s="308"/>
    </row>
    <row r="803" ht="15.75" customHeight="1">
      <c r="E803" s="308"/>
    </row>
    <row r="804" ht="15.75" customHeight="1">
      <c r="E804" s="308"/>
    </row>
    <row r="805" ht="15.75" customHeight="1">
      <c r="E805" s="308"/>
    </row>
    <row r="806" ht="15.75" customHeight="1">
      <c r="E806" s="308"/>
    </row>
    <row r="807" ht="15.75" customHeight="1">
      <c r="E807" s="308"/>
    </row>
    <row r="808" ht="15.75" customHeight="1">
      <c r="E808" s="308"/>
    </row>
    <row r="809" ht="15.75" customHeight="1">
      <c r="E809" s="308"/>
    </row>
    <row r="810" ht="15.75" customHeight="1">
      <c r="E810" s="308"/>
    </row>
    <row r="811" ht="15.75" customHeight="1">
      <c r="E811" s="308"/>
    </row>
    <row r="812" ht="15.75" customHeight="1">
      <c r="E812" s="308"/>
    </row>
    <row r="813" ht="15.75" customHeight="1">
      <c r="E813" s="308"/>
    </row>
    <row r="814" ht="15.75" customHeight="1">
      <c r="E814" s="308"/>
    </row>
    <row r="815" ht="15.75" customHeight="1">
      <c r="E815" s="308"/>
    </row>
    <row r="816" ht="15.75" customHeight="1">
      <c r="E816" s="308"/>
    </row>
    <row r="817" ht="15.75" customHeight="1">
      <c r="E817" s="308"/>
    </row>
    <row r="818" ht="15.75" customHeight="1">
      <c r="E818" s="308"/>
    </row>
    <row r="819" ht="15.75" customHeight="1">
      <c r="E819" s="308"/>
    </row>
    <row r="820" ht="15.75" customHeight="1">
      <c r="E820" s="308"/>
    </row>
    <row r="821" ht="15.75" customHeight="1">
      <c r="E821" s="308"/>
    </row>
    <row r="822" ht="15.75" customHeight="1">
      <c r="E822" s="308"/>
    </row>
    <row r="823" ht="15.75" customHeight="1">
      <c r="E823" s="308"/>
    </row>
    <row r="824" ht="15.75" customHeight="1">
      <c r="E824" s="308"/>
    </row>
    <row r="825" ht="15.75" customHeight="1">
      <c r="E825" s="308"/>
    </row>
    <row r="826" ht="15.75" customHeight="1">
      <c r="E826" s="308"/>
    </row>
    <row r="827" ht="15.75" customHeight="1">
      <c r="E827" s="308"/>
    </row>
    <row r="828" ht="15.75" customHeight="1">
      <c r="E828" s="308"/>
    </row>
    <row r="829" ht="15.75" customHeight="1">
      <c r="E829" s="308"/>
    </row>
    <row r="830" ht="15.75" customHeight="1">
      <c r="E830" s="308"/>
    </row>
    <row r="831" ht="15.75" customHeight="1">
      <c r="E831" s="308"/>
    </row>
    <row r="832" ht="15.75" customHeight="1">
      <c r="E832" s="308"/>
    </row>
    <row r="833" ht="15.75" customHeight="1">
      <c r="E833" s="308"/>
    </row>
    <row r="834" ht="15.75" customHeight="1">
      <c r="E834" s="308"/>
    </row>
    <row r="835" ht="15.75" customHeight="1">
      <c r="E835" s="308"/>
    </row>
    <row r="836" ht="15.75" customHeight="1">
      <c r="E836" s="308"/>
    </row>
    <row r="837" ht="15.75" customHeight="1">
      <c r="E837" s="308"/>
    </row>
    <row r="838" ht="15.75" customHeight="1">
      <c r="E838" s="308"/>
    </row>
    <row r="839" ht="15.75" customHeight="1">
      <c r="E839" s="308"/>
    </row>
    <row r="840" ht="15.75" customHeight="1">
      <c r="E840" s="308"/>
    </row>
    <row r="841" ht="15.75" customHeight="1">
      <c r="E841" s="308"/>
    </row>
    <row r="842" ht="15.75" customHeight="1">
      <c r="E842" s="308"/>
    </row>
    <row r="843" ht="15.75" customHeight="1">
      <c r="E843" s="308"/>
    </row>
    <row r="844" ht="15.75" customHeight="1">
      <c r="E844" s="308"/>
    </row>
    <row r="845" ht="15.75" customHeight="1">
      <c r="E845" s="308"/>
    </row>
    <row r="846" ht="15.75" customHeight="1">
      <c r="E846" s="308"/>
    </row>
    <row r="847" ht="15.75" customHeight="1">
      <c r="E847" s="308"/>
    </row>
    <row r="848" ht="15.75" customHeight="1">
      <c r="E848" s="308"/>
    </row>
    <row r="849" ht="15.75" customHeight="1">
      <c r="E849" s="308"/>
    </row>
    <row r="850" ht="15.75" customHeight="1">
      <c r="E850" s="308"/>
    </row>
    <row r="851" ht="15.75" customHeight="1">
      <c r="E851" s="308"/>
    </row>
    <row r="852" ht="15.75" customHeight="1">
      <c r="E852" s="308"/>
    </row>
    <row r="853" ht="15.75" customHeight="1">
      <c r="E853" s="308"/>
    </row>
    <row r="854" ht="15.75" customHeight="1">
      <c r="E854" s="308"/>
    </row>
    <row r="855" ht="15.75" customHeight="1">
      <c r="E855" s="308"/>
    </row>
    <row r="856" ht="15.75" customHeight="1">
      <c r="E856" s="308"/>
    </row>
    <row r="857" ht="15.75" customHeight="1">
      <c r="E857" s="308"/>
    </row>
    <row r="858" ht="15.75" customHeight="1">
      <c r="E858" s="308"/>
    </row>
    <row r="859" ht="15.75" customHeight="1">
      <c r="E859" s="308"/>
    </row>
    <row r="860" ht="15.75" customHeight="1">
      <c r="E860" s="308"/>
    </row>
    <row r="861" ht="15.75" customHeight="1">
      <c r="E861" s="308"/>
    </row>
    <row r="862" ht="15.75" customHeight="1">
      <c r="E862" s="308"/>
    </row>
    <row r="863" ht="15.75" customHeight="1">
      <c r="E863" s="308"/>
    </row>
    <row r="864" ht="15.75" customHeight="1">
      <c r="E864" s="308"/>
    </row>
    <row r="865" ht="15.75" customHeight="1">
      <c r="E865" s="308"/>
    </row>
    <row r="866" ht="15.75" customHeight="1">
      <c r="E866" s="308"/>
    </row>
    <row r="867" ht="15.75" customHeight="1">
      <c r="E867" s="308"/>
    </row>
    <row r="868" ht="15.75" customHeight="1">
      <c r="E868" s="308"/>
    </row>
    <row r="869" ht="15.75" customHeight="1">
      <c r="E869" s="308"/>
    </row>
    <row r="870" ht="15.75" customHeight="1">
      <c r="E870" s="308"/>
    </row>
    <row r="871" ht="15.75" customHeight="1">
      <c r="E871" s="308"/>
    </row>
    <row r="872" ht="15.75" customHeight="1">
      <c r="E872" s="308"/>
    </row>
    <row r="873" ht="15.75" customHeight="1">
      <c r="E873" s="308"/>
    </row>
    <row r="874" ht="15.75" customHeight="1">
      <c r="E874" s="308"/>
    </row>
    <row r="875" ht="15.75" customHeight="1">
      <c r="E875" s="308"/>
    </row>
    <row r="876" ht="15.75" customHeight="1">
      <c r="E876" s="308"/>
    </row>
    <row r="877" ht="15.75" customHeight="1">
      <c r="E877" s="308"/>
    </row>
    <row r="878" ht="15.75" customHeight="1">
      <c r="E878" s="308"/>
    </row>
    <row r="879" ht="15.75" customHeight="1">
      <c r="E879" s="308"/>
    </row>
    <row r="880" ht="15.75" customHeight="1">
      <c r="E880" s="308"/>
    </row>
    <row r="881" ht="15.75" customHeight="1">
      <c r="E881" s="308"/>
    </row>
    <row r="882" ht="15.75" customHeight="1">
      <c r="E882" s="308"/>
    </row>
    <row r="883" ht="15.75" customHeight="1">
      <c r="E883" s="308"/>
    </row>
    <row r="884" ht="15.75" customHeight="1">
      <c r="E884" s="308"/>
    </row>
    <row r="885" ht="15.75" customHeight="1">
      <c r="E885" s="308"/>
    </row>
    <row r="886" ht="15.75" customHeight="1">
      <c r="E886" s="308"/>
    </row>
    <row r="887" ht="15.75" customHeight="1">
      <c r="E887" s="308"/>
    </row>
    <row r="888" ht="15.75" customHeight="1">
      <c r="E888" s="308"/>
    </row>
    <row r="889" ht="15.75" customHeight="1">
      <c r="E889" s="308"/>
    </row>
    <row r="890" ht="15.75" customHeight="1">
      <c r="E890" s="308"/>
    </row>
    <row r="891" ht="15.75" customHeight="1">
      <c r="E891" s="308"/>
    </row>
    <row r="892" ht="15.75" customHeight="1">
      <c r="E892" s="308"/>
    </row>
    <row r="893" ht="15.75" customHeight="1">
      <c r="E893" s="308"/>
    </row>
    <row r="894" ht="15.75" customHeight="1">
      <c r="E894" s="308"/>
    </row>
    <row r="895" ht="15.75" customHeight="1">
      <c r="E895" s="308"/>
    </row>
    <row r="896" ht="15.75" customHeight="1">
      <c r="E896" s="308"/>
    </row>
    <row r="897" ht="15.75" customHeight="1">
      <c r="E897" s="308"/>
    </row>
    <row r="898" ht="15.75" customHeight="1">
      <c r="E898" s="308"/>
    </row>
    <row r="899" ht="15.75" customHeight="1">
      <c r="E899" s="308"/>
    </row>
    <row r="900" ht="15.75" customHeight="1">
      <c r="E900" s="308"/>
    </row>
    <row r="901" ht="15.75" customHeight="1">
      <c r="E901" s="308"/>
    </row>
    <row r="902" ht="15.75" customHeight="1">
      <c r="E902" s="308"/>
    </row>
    <row r="903" ht="15.75" customHeight="1">
      <c r="E903" s="308"/>
    </row>
    <row r="904" ht="15.75" customHeight="1">
      <c r="E904" s="308"/>
    </row>
    <row r="905" ht="15.75" customHeight="1">
      <c r="E905" s="308"/>
    </row>
    <row r="906" ht="15.75" customHeight="1">
      <c r="E906" s="308"/>
    </row>
    <row r="907" ht="15.75" customHeight="1">
      <c r="E907" s="308"/>
    </row>
    <row r="908" ht="15.75" customHeight="1">
      <c r="E908" s="308"/>
    </row>
    <row r="909" ht="15.75" customHeight="1">
      <c r="E909" s="308"/>
    </row>
    <row r="910" ht="15.75" customHeight="1">
      <c r="E910" s="308"/>
    </row>
    <row r="911" ht="15.75" customHeight="1">
      <c r="E911" s="308"/>
    </row>
    <row r="912" ht="15.75" customHeight="1">
      <c r="E912" s="308"/>
    </row>
    <row r="913" ht="15.75" customHeight="1">
      <c r="E913" s="308"/>
    </row>
    <row r="914" ht="15.75" customHeight="1">
      <c r="E914" s="308"/>
    </row>
    <row r="915" ht="15.75" customHeight="1">
      <c r="E915" s="308"/>
    </row>
    <row r="916" ht="15.75" customHeight="1">
      <c r="E916" s="308"/>
    </row>
    <row r="917" ht="15.75" customHeight="1">
      <c r="E917" s="308"/>
    </row>
    <row r="918" ht="15.75" customHeight="1">
      <c r="E918" s="308"/>
    </row>
    <row r="919" ht="15.75" customHeight="1">
      <c r="E919" s="308"/>
    </row>
    <row r="920" ht="15.75" customHeight="1">
      <c r="E920" s="308"/>
    </row>
    <row r="921" ht="15.75" customHeight="1">
      <c r="E921" s="308"/>
    </row>
    <row r="922" ht="15.75" customHeight="1">
      <c r="E922" s="308"/>
    </row>
    <row r="923" ht="15.75" customHeight="1">
      <c r="E923" s="308"/>
    </row>
    <row r="924" ht="15.75" customHeight="1">
      <c r="E924" s="308"/>
    </row>
    <row r="925" ht="15.75" customHeight="1">
      <c r="E925" s="308"/>
    </row>
    <row r="926" ht="15.75" customHeight="1">
      <c r="E926" s="308"/>
    </row>
    <row r="927" ht="15.75" customHeight="1">
      <c r="E927" s="308"/>
    </row>
    <row r="928" ht="15.75" customHeight="1">
      <c r="E928" s="308"/>
    </row>
    <row r="929" ht="15.75" customHeight="1">
      <c r="E929" s="308"/>
    </row>
    <row r="930" ht="15.75" customHeight="1">
      <c r="E930" s="308"/>
    </row>
    <row r="931" ht="15.75" customHeight="1">
      <c r="E931" s="308"/>
    </row>
    <row r="932" ht="15.75" customHeight="1">
      <c r="E932" s="308"/>
    </row>
    <row r="933" ht="15.75" customHeight="1">
      <c r="E933" s="308"/>
    </row>
    <row r="934" ht="15.75" customHeight="1">
      <c r="E934" s="308"/>
    </row>
    <row r="935" ht="15.75" customHeight="1">
      <c r="E935" s="308"/>
    </row>
    <row r="936" ht="15.75" customHeight="1">
      <c r="E936" s="308"/>
    </row>
    <row r="937" ht="15.75" customHeight="1">
      <c r="E937" s="308"/>
    </row>
    <row r="938" ht="15.75" customHeight="1">
      <c r="E938" s="308"/>
    </row>
    <row r="939" ht="15.75" customHeight="1">
      <c r="E939" s="308"/>
    </row>
    <row r="940" ht="15.75" customHeight="1">
      <c r="E940" s="308"/>
    </row>
    <row r="941" ht="15.75" customHeight="1">
      <c r="E941" s="308"/>
    </row>
    <row r="942" ht="15.75" customHeight="1">
      <c r="E942" s="308"/>
    </row>
    <row r="943" ht="15.75" customHeight="1">
      <c r="E943" s="308"/>
    </row>
    <row r="944" ht="15.75" customHeight="1">
      <c r="E944" s="308"/>
    </row>
    <row r="945" ht="15.75" customHeight="1">
      <c r="E945" s="308"/>
    </row>
    <row r="946" ht="15.75" customHeight="1">
      <c r="E946" s="308"/>
    </row>
    <row r="947" ht="15.75" customHeight="1">
      <c r="E947" s="308"/>
    </row>
    <row r="948" ht="15.75" customHeight="1">
      <c r="E948" s="308"/>
    </row>
    <row r="949" ht="15.75" customHeight="1">
      <c r="E949" s="308"/>
    </row>
    <row r="950" ht="15.75" customHeight="1">
      <c r="E950" s="308"/>
    </row>
    <row r="951" ht="15.75" customHeight="1">
      <c r="E951" s="308"/>
    </row>
    <row r="952" ht="15.75" customHeight="1">
      <c r="E952" s="308"/>
    </row>
    <row r="953" ht="15.75" customHeight="1">
      <c r="E953" s="308"/>
    </row>
    <row r="954" ht="15.75" customHeight="1">
      <c r="E954" s="308"/>
    </row>
    <row r="955" ht="15.75" customHeight="1">
      <c r="E955" s="308"/>
    </row>
    <row r="956" ht="15.75" customHeight="1">
      <c r="E956" s="308"/>
    </row>
    <row r="957" ht="15.75" customHeight="1">
      <c r="E957" s="308"/>
    </row>
    <row r="958" ht="15.75" customHeight="1">
      <c r="E958" s="308"/>
    </row>
    <row r="959" ht="15.75" customHeight="1">
      <c r="E959" s="308"/>
    </row>
    <row r="960" ht="15.75" customHeight="1">
      <c r="E960" s="308"/>
    </row>
    <row r="961" ht="15.75" customHeight="1">
      <c r="E961" s="308"/>
    </row>
    <row r="962" ht="15.75" customHeight="1">
      <c r="E962" s="308"/>
    </row>
    <row r="963" ht="15.75" customHeight="1">
      <c r="E963" s="308"/>
    </row>
    <row r="964" ht="15.75" customHeight="1">
      <c r="E964" s="308"/>
    </row>
    <row r="965" ht="15.75" customHeight="1">
      <c r="E965" s="308"/>
    </row>
    <row r="966" ht="15.75" customHeight="1">
      <c r="E966" s="308"/>
    </row>
    <row r="967" ht="15.75" customHeight="1">
      <c r="E967" s="308"/>
    </row>
    <row r="968" ht="15.75" customHeight="1">
      <c r="E968" s="308"/>
    </row>
    <row r="969" ht="15.75" customHeight="1">
      <c r="E969" s="308"/>
    </row>
    <row r="970" ht="15.75" customHeight="1">
      <c r="E970" s="308"/>
    </row>
    <row r="971" ht="15.75" customHeight="1">
      <c r="E971" s="308"/>
    </row>
    <row r="972" ht="15.75" customHeight="1">
      <c r="E972" s="308"/>
    </row>
    <row r="973" ht="15.75" customHeight="1">
      <c r="E973" s="308"/>
    </row>
    <row r="974" ht="15.75" customHeight="1">
      <c r="E974" s="308"/>
    </row>
    <row r="975" ht="15.75" customHeight="1">
      <c r="E975" s="308"/>
    </row>
    <row r="976" ht="15.75" customHeight="1">
      <c r="E976" s="308"/>
    </row>
    <row r="977" ht="15.75" customHeight="1">
      <c r="E977" s="308"/>
    </row>
    <row r="978" ht="15.75" customHeight="1">
      <c r="E978" s="308"/>
    </row>
    <row r="979" ht="15.75" customHeight="1">
      <c r="E979" s="308"/>
    </row>
    <row r="980" ht="15.75" customHeight="1">
      <c r="E980" s="308"/>
    </row>
    <row r="981" ht="15.75" customHeight="1">
      <c r="E981" s="308"/>
    </row>
    <row r="982" ht="15.75" customHeight="1">
      <c r="E982" s="308"/>
    </row>
    <row r="983" ht="15.75" customHeight="1">
      <c r="E983" s="308"/>
    </row>
    <row r="984" ht="15.75" customHeight="1">
      <c r="E984" s="308"/>
    </row>
    <row r="985" ht="15.75" customHeight="1">
      <c r="E985" s="308"/>
    </row>
    <row r="986" ht="15.75" customHeight="1">
      <c r="E986" s="308"/>
    </row>
    <row r="987" ht="15.75" customHeight="1">
      <c r="E987" s="308"/>
    </row>
    <row r="988" ht="15.75" customHeight="1">
      <c r="E988" s="308"/>
    </row>
    <row r="989" ht="15.75" customHeight="1">
      <c r="E989" s="308"/>
    </row>
    <row r="990" ht="15.75" customHeight="1">
      <c r="E990" s="308"/>
    </row>
    <row r="991" ht="15.75" customHeight="1">
      <c r="E991" s="308"/>
    </row>
    <row r="992" ht="15.75" customHeight="1">
      <c r="E992" s="308"/>
    </row>
    <row r="993" ht="15.75" customHeight="1">
      <c r="E993" s="308"/>
    </row>
    <row r="994" ht="15.75" customHeight="1">
      <c r="E994" s="308"/>
    </row>
    <row r="995" ht="15.75" customHeight="1">
      <c r="E995" s="308"/>
    </row>
    <row r="996" ht="15.75" customHeight="1">
      <c r="E996" s="308"/>
    </row>
    <row r="997" ht="15.75" customHeight="1">
      <c r="E997" s="308"/>
    </row>
    <row r="998" ht="15.75" customHeight="1">
      <c r="E998" s="308"/>
    </row>
    <row r="999" ht="15.75" customHeight="1">
      <c r="E999" s="308"/>
    </row>
    <row r="1000" ht="15.75" customHeight="1">
      <c r="E1000" s="308"/>
    </row>
  </sheetData>
  <mergeCells count="2">
    <mergeCell ref="F1:G1"/>
    <mergeCell ref="G10:G12"/>
  </mergeCells>
  <conditionalFormatting sqref="F15">
    <cfRule type="cellIs" dxfId="14" priority="1" operator="equal">
      <formula>"Negative"</formula>
    </cfRule>
  </conditionalFormatting>
  <conditionalFormatting sqref="F15">
    <cfRule type="cellIs" dxfId="18" priority="2" operator="equal">
      <formula>"Negative"</formula>
    </cfRule>
  </conditionalFormatting>
  <conditionalFormatting sqref="F15">
    <cfRule type="cellIs" dxfId="19" priority="3" operator="equal">
      <formula>"Positive"</formula>
    </cfRule>
  </conditionalFormatting>
  <conditionalFormatting sqref="F15">
    <cfRule type="cellIs" dxfId="19" priority="4" operator="equal">
      <formula>"Positive"</formula>
    </cfRule>
  </conditionalFormatting>
  <conditionalFormatting sqref="G16">
    <cfRule type="cellIs" dxfId="19" priority="5" operator="equal">
      <formula>"Positive"</formula>
    </cfRule>
  </conditionalFormatting>
  <conditionalFormatting sqref="G17:G18">
    <cfRule type="cellIs" dxfId="8" priority="6" operator="equal">
      <formula>"Negative"</formula>
    </cfRule>
  </conditionalFormatting>
  <conditionalFormatting sqref="G17:G18">
    <cfRule type="cellIs" dxfId="18" priority="7" operator="equal">
      <formula>"Negative"</formula>
    </cfRule>
  </conditionalFormatting>
  <conditionalFormatting sqref="G17:G18">
    <cfRule type="cellIs" dxfId="14" priority="8" operator="equal">
      <formula>"Positive"</formula>
    </cfRule>
  </conditionalFormatting>
  <conditionalFormatting sqref="G17:G18">
    <cfRule type="cellIs" dxfId="18" priority="9" operator="equal">
      <formula>"Positive"</formula>
    </cfRule>
  </conditionalFormatting>
  <conditionalFormatting sqref="F15:G18">
    <cfRule type="colorScale" priority="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15:G16">
    <cfRule type="cellIs" dxfId="8" priority="11" operator="equal">
      <formula>"Positive"</formula>
    </cfRule>
  </conditionalFormatting>
  <conditionalFormatting sqref="F15:G16">
    <cfRule type="cellIs" dxfId="8" priority="12" operator="equal">
      <formula>"Positive"</formula>
    </cfRule>
  </conditionalFormatting>
  <conditionalFormatting sqref="F15:G16">
    <cfRule type="cellIs" dxfId="14" priority="13" operator="equal">
      <formula>"Negative"</formula>
    </cfRule>
  </conditionalFormatting>
  <conditionalFormatting sqref="H21">
    <cfRule type="cellIs" dxfId="8" priority="14" operator="equal">
      <formula>"Undetectable"</formula>
    </cfRule>
  </conditionalFormatting>
  <conditionalFormatting sqref="H21">
    <cfRule type="cellIs" dxfId="22" priority="15" operator="equal">
      <formula>"Detectable"</formula>
    </cfRule>
  </conditionalFormatting>
  <conditionalFormatting sqref="H26">
    <cfRule type="cellIs" dxfId="22" priority="16" operator="equal">
      <formula>"Detectable"</formula>
    </cfRule>
  </conditionalFormatting>
  <conditionalFormatting sqref="H26">
    <cfRule type="cellIs" dxfId="8" priority="17" operator="equal">
      <formula>"Undetectable"</formula>
    </cfRule>
  </conditionalFormatting>
  <conditionalFormatting sqref="H31">
    <cfRule type="cellIs" dxfId="8" priority="18" operator="equal">
      <formula>"Undetectable"</formula>
    </cfRule>
  </conditionalFormatting>
  <conditionalFormatting sqref="H31">
    <cfRule type="cellIs" dxfId="22" priority="19" operator="equal">
      <formula>"Detectable"</formula>
    </cfRule>
  </conditionalFormatting>
  <conditionalFormatting sqref="H36">
    <cfRule type="cellIs" dxfId="14" priority="20" operator="equal">
      <formula>"Re-assess"</formula>
    </cfRule>
  </conditionalFormatting>
  <conditionalFormatting sqref="H36">
    <cfRule type="cellIs" dxfId="8" priority="21" operator="equal">
      <formula>"Cured"</formula>
    </cfRule>
  </conditionalFormatting>
  <conditionalFormatting sqref="F6:F7 F19">
    <cfRule type="cellIs" dxfId="14" priority="22" operator="equal">
      <formula>"Positive"</formula>
    </cfRule>
  </conditionalFormatting>
  <conditionalFormatting sqref="F6:F7 F19">
    <cfRule type="cellIs" dxfId="8" priority="23" operator="equal">
      <formula>"Negative"</formula>
    </cfRule>
  </conditionalFormatting>
  <conditionalFormatting sqref="F21:F35 H3:J4 H6:J19">
    <cfRule type="expression" dxfId="18" priority="24">
      <formula>or(and(F21&lt;=today(), today()-F21&lt;weekday(today())), and(today()&lt;F21, F21-today()&lt;weekday(F21)))</formula>
    </cfRule>
  </conditionalFormatting>
  <conditionalFormatting sqref="H2:L2">
    <cfRule type="expression" dxfId="20" priority="25">
      <formula>and(H2&gt;today(), H2-today()&gt;=weekday(H2), H2-today()&lt;weekday(H2)+7)</formula>
    </cfRule>
  </conditionalFormatting>
  <conditionalFormatting sqref="H2:L2">
    <cfRule type="expression" dxfId="21" priority="26">
      <formula>or(and(H2&lt;=today(), today()-H2&lt;weekday(today())), and(today()&lt;H2, H2-today()&lt;weekday(H2)))</formula>
    </cfRule>
  </conditionalFormatting>
  <conditionalFormatting sqref="H2:L2">
    <cfRule type="expression" dxfId="18" priority="27">
      <formula>and(H2&lt;today(), today()-H2&gt;=weekday(today()), today()-H2&lt;weekday(today())+7)</formula>
    </cfRule>
  </conditionalFormatting>
  <conditionalFormatting sqref="H2:L2">
    <cfRule type="timePeriod" dxfId="18" priority="28" timePeriod="last7Days"/>
  </conditionalFormatting>
  <conditionalFormatting sqref="F21:F39">
    <cfRule type="expression" dxfId="21" priority="29">
      <formula>and(F21&gt;today(), F21-today()&gt;=weekday(F21), F21-today()&lt;weekday(F21)+7)</formula>
    </cfRule>
  </conditionalFormatting>
  <conditionalFormatting sqref="F21:F39">
    <cfRule type="expression" dxfId="21" priority="30">
      <formula>or(and(F21&lt;=today(), today()-F21&lt;weekday(today())), and(today()&lt;F21, F21-today()&lt;weekday(F21)))</formula>
    </cfRule>
  </conditionalFormatting>
  <conditionalFormatting sqref="F21:F39">
    <cfRule type="expression" dxfId="18" priority="31">
      <formula>and(F21&lt;today(), today()-F21&gt;=weekday(today()), today()-F21&lt;weekday(today())+7)</formula>
    </cfRule>
  </conditionalFormatting>
  <conditionalFormatting sqref="F21:F39">
    <cfRule type="timePeriod" dxfId="18" priority="32" timePeriod="last7Days"/>
  </conditionalFormatting>
  <conditionalFormatting sqref="M2:N2">
    <cfRule type="timePeriod" dxfId="18" priority="33" timePeriod="today"/>
  </conditionalFormatting>
  <conditionalFormatting sqref="M2:N2">
    <cfRule type="timePeriod" dxfId="14" priority="34" timePeriod="last7Days"/>
  </conditionalFormatting>
  <conditionalFormatting sqref="H5:J5">
    <cfRule type="expression" dxfId="18" priority="35">
      <formula>or(and(H5&lt;=today(), today()-H5&lt;weekday(today())), and(today()&lt;H5, H5-today()&lt;weekday(H5)))</formula>
    </cfRule>
  </conditionalFormatting>
  <conditionalFormatting sqref="M5">
    <cfRule type="expression" dxfId="18" priority="36">
      <formula>or(and(M5&lt;=today(), today()-M5&lt;weekday(today())), and(today()&lt;M5, M5-today()&lt;weekday(M5)))</formula>
    </cfRule>
  </conditionalFormatting>
  <conditionalFormatting sqref="M6">
    <cfRule type="expression" dxfId="18" priority="37">
      <formula>or(and(M6&lt;=today(), today()-M6&lt;weekday(today())), and(today()&lt;M6, M6-today()&lt;weekday(M6)))</formula>
    </cfRule>
  </conditionalFormatting>
  <conditionalFormatting sqref="F20">
    <cfRule type="expression" dxfId="18" priority="38">
      <formula>or(and(F20&lt;=today(), today()-F20&lt;weekday(today())), and(today()&lt;F20, F20-today()&lt;weekday(F20)))</formula>
    </cfRule>
  </conditionalFormatting>
  <conditionalFormatting sqref="F20">
    <cfRule type="expression" dxfId="21" priority="39">
      <formula>and(F20&gt;today(), F20-today()&gt;=weekday(F20), F20-today()&lt;weekday(F20)+7)</formula>
    </cfRule>
  </conditionalFormatting>
  <conditionalFormatting sqref="F20">
    <cfRule type="expression" dxfId="21" priority="40">
      <formula>or(and(F20&lt;=today(), today()-F20&lt;weekday(today())), and(today()&lt;F20, F20-today()&lt;weekday(F20)))</formula>
    </cfRule>
  </conditionalFormatting>
  <conditionalFormatting sqref="F20">
    <cfRule type="expression" dxfId="18" priority="41">
      <formula>and(F20&lt;today(), today()-F20&gt;=weekday(today()), today()-F20&lt;weekday(today())+7)</formula>
    </cfRule>
  </conditionalFormatting>
  <conditionalFormatting sqref="F20">
    <cfRule type="timePeriod" dxfId="18" priority="42" timePeriod="last7Days"/>
  </conditionalFormatting>
  <dataValidations>
    <dataValidation type="list" allowBlank="1" showInputMessage="1" showErrorMessage="1" prompt="ALERT! - Patient has HIV/HCV co-infection" sqref="F7">
      <formula1>'Color Key'!$K$19:$K$20</formula1>
    </dataValidation>
    <dataValidation type="list" allowBlank="1" showInputMessage="1" showErrorMessage="1" prompt="Order ETR Labs - Order ETR Labs" sqref="H26">
      <formula1>'Color Key'!$E$19:$E$20</formula1>
    </dataValidation>
    <dataValidation type="list" allowBlank="1" showInputMessage="1" showErrorMessage="1" prompt="ALERT - Red items, monitor closely!" sqref="G17:G18">
      <formula1>'Color Key'!$C$19:$C$20</formula1>
    </dataValidation>
    <dataValidation type="list" allowBlank="1" showInputMessage="1" showErrorMessage="1" prompt="Alert! - Red items, need to give immunization!" sqref="F15 G16">
      <formula1>Shots</formula1>
    </dataValidation>
    <dataValidation type="list" allowBlank="1" showInputMessage="1" showErrorMessage="1" prompt="CAUTION - CAUTION" sqref="F6">
      <formula1>'Color Key'!$I$19:$I$20</formula1>
    </dataValidation>
    <dataValidation type="list" allowBlank="1" showInputMessage="1" showErrorMessage="1" prompt="Schedule SVR Appt and Lab - Schedule SVR Appt and Lab" sqref="H31">
      <formula1>'Color Key'!$E$19:$E$20</formula1>
    </dataValidation>
    <dataValidation type="list" allowBlank="1" showInputMessage="1" showErrorMessage="1" prompt="ALERT - Patient may need substance abuse counseling" sqref="F19">
      <formula1>'Color Key'!$M$19:$M$20</formula1>
    </dataValidation>
    <dataValidation type="list" allowBlank="1" showInputMessage="1" showErrorMessage="1" prompt="Talk about prevention - Don't forget to talk about prevention of re-infection!" sqref="H36">
      <formula1>'Color Key'!$G$19:$G$20</formula1>
    </dataValidation>
    <dataValidation type="list" allowBlank="1" showInputMessage="1" showErrorMessage="1" prompt="Order 8 week Labs - Order 8 week Labs" sqref="H21">
      <formula1>'Color Key'!$E$19:$E$20</formula1>
    </dataValidation>
  </dataValidations>
  <hyperlinks>
    <hyperlink display="Link to Ongoing Patients" location="Ongoing!A1" ref="J20"/>
  </hyperlinks>
  <printOptions/>
  <pageMargins bottom="0.75" footer="0.0" header="0.0" left="0.7" right="0.7" top="0.75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75"/>
    <col customWidth="1" min="2" max="2" width="14.38"/>
    <col customWidth="1" min="3" max="3" width="0.38"/>
    <col customWidth="1" min="4" max="4" width="14.88"/>
    <col customWidth="1" min="5" max="5" width="17.38"/>
    <col customWidth="1" min="6" max="6" width="22.5"/>
    <col customWidth="1" min="7" max="7" width="11.25"/>
    <col customWidth="1" min="8" max="8" width="10.0"/>
    <col customWidth="1" min="9" max="9" width="10.88"/>
    <col customWidth="1" min="10" max="14" width="8.5"/>
    <col customWidth="1" min="15" max="26" width="7.75"/>
  </cols>
  <sheetData>
    <row r="1" ht="50.25" customHeight="1">
      <c r="A1" s="144"/>
      <c r="B1" s="212" t="s">
        <v>183</v>
      </c>
      <c r="C1" s="212" t="s">
        <v>184</v>
      </c>
      <c r="D1" s="309" t="s">
        <v>184</v>
      </c>
      <c r="E1" s="215" t="s">
        <v>185</v>
      </c>
      <c r="F1" s="216"/>
      <c r="G1" s="217" t="s">
        <v>186</v>
      </c>
      <c r="H1" s="218" t="s">
        <v>187</v>
      </c>
      <c r="I1" s="219" t="s">
        <v>188</v>
      </c>
      <c r="J1" s="219" t="s">
        <v>189</v>
      </c>
      <c r="K1" s="219" t="s">
        <v>190</v>
      </c>
      <c r="L1" s="220" t="s">
        <v>191</v>
      </c>
      <c r="M1" s="220" t="s">
        <v>192</v>
      </c>
      <c r="N1" s="221" t="s">
        <v>193</v>
      </c>
    </row>
    <row r="2" ht="15.75" customHeight="1">
      <c r="A2" s="222"/>
      <c r="B2" s="222" t="s">
        <v>194</v>
      </c>
      <c r="C2" s="222" t="b">
        <v>0</v>
      </c>
      <c r="D2" s="310" t="str">
        <f t="shared" ref="D2:D19" si="1">IF(C2=TRUE, NOW(), " ")</f>
        <v> </v>
      </c>
      <c r="G2" s="224"/>
      <c r="H2" s="225">
        <f>G2+180</f>
        <v>180</v>
      </c>
      <c r="I2" s="226"/>
      <c r="J2" s="226">
        <f>I2+28</f>
        <v>28</v>
      </c>
      <c r="K2" s="226">
        <f>I2+180</f>
        <v>180</v>
      </c>
      <c r="L2" s="227"/>
      <c r="M2" s="227">
        <f>L2+28</f>
        <v>28</v>
      </c>
      <c r="N2" s="228">
        <f>M2+120</f>
        <v>148</v>
      </c>
    </row>
    <row r="3" ht="15.0" customHeight="1">
      <c r="A3" s="222"/>
      <c r="B3" s="222" t="s">
        <v>195</v>
      </c>
      <c r="C3" s="222" t="b">
        <v>0</v>
      </c>
      <c r="D3" s="310" t="str">
        <f t="shared" si="1"/>
        <v> </v>
      </c>
      <c r="E3" s="210" t="s">
        <v>196</v>
      </c>
    </row>
    <row r="4">
      <c r="A4" s="229"/>
      <c r="B4" s="222" t="s">
        <v>197</v>
      </c>
      <c r="C4" s="222" t="b">
        <v>0</v>
      </c>
      <c r="D4" s="310" t="str">
        <f t="shared" si="1"/>
        <v> </v>
      </c>
      <c r="F4" s="48"/>
    </row>
    <row r="5">
      <c r="A5" s="229"/>
      <c r="B5" s="222" t="s">
        <v>198</v>
      </c>
      <c r="C5" s="222" t="b">
        <v>0</v>
      </c>
      <c r="D5" s="310" t="str">
        <f t="shared" si="1"/>
        <v> </v>
      </c>
      <c r="F5" s="48"/>
      <c r="G5" s="48" t="s">
        <v>199</v>
      </c>
      <c r="H5" s="48"/>
      <c r="I5" s="48" t="s">
        <v>199</v>
      </c>
      <c r="J5" s="48"/>
      <c r="K5" s="48"/>
      <c r="L5" s="48" t="s">
        <v>199</v>
      </c>
    </row>
    <row r="6">
      <c r="A6" s="229"/>
      <c r="B6" s="222" t="s">
        <v>200</v>
      </c>
      <c r="C6" s="222" t="b">
        <v>0</v>
      </c>
      <c r="D6" s="311" t="str">
        <f t="shared" si="1"/>
        <v> </v>
      </c>
      <c r="E6" s="231"/>
      <c r="F6" s="48"/>
      <c r="G6" s="210" t="s">
        <v>201</v>
      </c>
      <c r="I6" s="210" t="s">
        <v>201</v>
      </c>
      <c r="L6" s="210" t="s">
        <v>201</v>
      </c>
    </row>
    <row r="7">
      <c r="A7" s="222"/>
      <c r="B7" s="222" t="s">
        <v>202</v>
      </c>
      <c r="C7" s="222" t="b">
        <v>0</v>
      </c>
      <c r="D7" s="311" t="str">
        <f t="shared" si="1"/>
        <v> </v>
      </c>
      <c r="E7" s="232"/>
      <c r="F7" s="210" t="s">
        <v>203</v>
      </c>
    </row>
    <row r="8">
      <c r="A8" s="222"/>
      <c r="B8" s="222" t="s">
        <v>204</v>
      </c>
      <c r="C8" s="222" t="b">
        <v>0</v>
      </c>
      <c r="D8" s="310" t="str">
        <f t="shared" si="1"/>
        <v> </v>
      </c>
      <c r="F8" s="48"/>
    </row>
    <row r="9">
      <c r="A9" s="222"/>
      <c r="B9" s="222" t="s">
        <v>205</v>
      </c>
      <c r="C9" s="222" t="b">
        <v>0</v>
      </c>
      <c r="D9" s="310" t="str">
        <f t="shared" si="1"/>
        <v> </v>
      </c>
      <c r="F9" s="48"/>
    </row>
    <row r="10">
      <c r="A10" s="222"/>
      <c r="B10" s="222" t="s">
        <v>206</v>
      </c>
      <c r="C10" s="222" t="b">
        <v>0</v>
      </c>
      <c r="D10" s="310" t="str">
        <f t="shared" si="1"/>
        <v> </v>
      </c>
      <c r="F10" s="233" t="s">
        <v>207</v>
      </c>
    </row>
    <row r="11">
      <c r="A11" s="222"/>
      <c r="B11" s="222" t="s">
        <v>208</v>
      </c>
      <c r="C11" s="222" t="b">
        <v>0</v>
      </c>
      <c r="D11" s="310" t="str">
        <f t="shared" si="1"/>
        <v> </v>
      </c>
      <c r="E11" s="234" t="s">
        <v>209</v>
      </c>
      <c r="F11" s="235"/>
    </row>
    <row r="12">
      <c r="A12" s="222"/>
      <c r="B12" s="222" t="s">
        <v>210</v>
      </c>
      <c r="C12" s="222" t="b">
        <v>0</v>
      </c>
      <c r="D12" s="310" t="str">
        <f t="shared" si="1"/>
        <v> </v>
      </c>
      <c r="E12" s="210" t="s">
        <v>196</v>
      </c>
      <c r="F12" s="236"/>
    </row>
    <row r="13">
      <c r="A13" s="222"/>
      <c r="B13" s="222" t="s">
        <v>211</v>
      </c>
      <c r="C13" s="222" t="b">
        <v>0</v>
      </c>
      <c r="D13" s="310" t="str">
        <f t="shared" si="1"/>
        <v> </v>
      </c>
      <c r="F13" s="210" t="s">
        <v>196</v>
      </c>
    </row>
    <row r="14">
      <c r="A14" s="222"/>
      <c r="B14" s="222" t="s">
        <v>212</v>
      </c>
      <c r="C14" s="222" t="b">
        <v>0</v>
      </c>
      <c r="D14" s="310" t="str">
        <f t="shared" si="1"/>
        <v> </v>
      </c>
      <c r="F14" s="48"/>
    </row>
    <row r="15">
      <c r="A15" s="222"/>
      <c r="B15" s="222" t="s">
        <v>213</v>
      </c>
      <c r="C15" s="222" t="b">
        <v>0</v>
      </c>
      <c r="D15" s="310" t="str">
        <f t="shared" si="1"/>
        <v> </v>
      </c>
      <c r="E15" s="237"/>
      <c r="F15" s="48"/>
      <c r="K15" s="144"/>
    </row>
    <row r="16">
      <c r="A16" s="222"/>
      <c r="B16" s="222" t="s">
        <v>214</v>
      </c>
      <c r="C16" s="222" t="b">
        <v>0</v>
      </c>
      <c r="D16" s="310" t="str">
        <f t="shared" si="1"/>
        <v> </v>
      </c>
      <c r="F16" s="238"/>
    </row>
    <row r="17">
      <c r="A17" s="222"/>
      <c r="B17" s="222" t="s">
        <v>215</v>
      </c>
      <c r="C17" s="222" t="b">
        <v>0</v>
      </c>
      <c r="D17" s="310" t="str">
        <f t="shared" si="1"/>
        <v> </v>
      </c>
      <c r="F17" s="239"/>
    </row>
    <row r="18">
      <c r="A18" s="222"/>
      <c r="B18" s="222" t="s">
        <v>216</v>
      </c>
      <c r="C18" s="222" t="b">
        <v>0</v>
      </c>
      <c r="D18" s="310" t="str">
        <f t="shared" si="1"/>
        <v> </v>
      </c>
      <c r="F18" s="240"/>
    </row>
    <row r="19">
      <c r="A19" s="222"/>
      <c r="B19" s="222" t="s">
        <v>173</v>
      </c>
      <c r="C19" s="222" t="b">
        <v>0</v>
      </c>
      <c r="D19" s="311" t="str">
        <f t="shared" si="1"/>
        <v> </v>
      </c>
      <c r="E19" s="241"/>
      <c r="F19" s="242" t="s">
        <v>203</v>
      </c>
    </row>
    <row r="20">
      <c r="A20" s="144"/>
      <c r="B20" s="144"/>
      <c r="C20" s="144"/>
      <c r="D20" s="312" t="s">
        <v>217</v>
      </c>
      <c r="E20" s="245"/>
      <c r="F20" s="246" t="s">
        <v>218</v>
      </c>
      <c r="G20" s="247" t="s">
        <v>169</v>
      </c>
      <c r="H20" s="248"/>
      <c r="I20" s="249" t="s">
        <v>6</v>
      </c>
    </row>
    <row r="21" ht="15.75" customHeight="1">
      <c r="A21" s="250"/>
      <c r="B21" s="251" t="s">
        <v>219</v>
      </c>
      <c r="C21" s="250"/>
      <c r="D21" s="313"/>
      <c r="E21" s="254">
        <f>E20+28</f>
        <v>28</v>
      </c>
      <c r="F21" s="255" t="s">
        <v>219</v>
      </c>
      <c r="G21" s="256"/>
      <c r="H21" s="257" t="s">
        <v>203</v>
      </c>
      <c r="I21" s="258"/>
    </row>
    <row r="22" ht="15.75" customHeight="1">
      <c r="A22" s="250"/>
      <c r="B22" s="250" t="s">
        <v>195</v>
      </c>
      <c r="C22" s="250" t="b">
        <v>0</v>
      </c>
      <c r="D22" s="313" t="str">
        <f t="shared" ref="D22:D24" si="2">IF(C22=TRUE, NOW(), " ")</f>
        <v> </v>
      </c>
      <c r="E22" s="259"/>
      <c r="F22" s="255"/>
      <c r="G22" s="260"/>
      <c r="H22" s="261"/>
      <c r="I22" s="262"/>
    </row>
    <row r="23" ht="15.75" customHeight="1">
      <c r="A23" s="250"/>
      <c r="B23" s="250" t="s">
        <v>204</v>
      </c>
      <c r="C23" s="250" t="b">
        <v>0</v>
      </c>
      <c r="D23" s="313" t="str">
        <f t="shared" si="2"/>
        <v> </v>
      </c>
      <c r="E23" s="259"/>
      <c r="F23" s="255"/>
      <c r="G23" s="263"/>
      <c r="H23" s="264"/>
      <c r="I23" s="262"/>
    </row>
    <row r="24" ht="15.75" customHeight="1">
      <c r="A24" s="250"/>
      <c r="B24" s="250" t="s">
        <v>205</v>
      </c>
      <c r="C24" s="250" t="b">
        <v>0</v>
      </c>
      <c r="D24" s="313" t="str">
        <f t="shared" si="2"/>
        <v> </v>
      </c>
      <c r="E24" s="259"/>
      <c r="F24" s="255"/>
      <c r="G24" s="263"/>
      <c r="H24" s="264"/>
      <c r="I24" s="262"/>
    </row>
    <row r="25" ht="15.75" customHeight="1">
      <c r="A25" s="144"/>
      <c r="B25" s="144"/>
      <c r="C25" s="144"/>
      <c r="D25" s="314"/>
      <c r="E25" s="259"/>
      <c r="F25" s="255"/>
      <c r="G25" s="266"/>
      <c r="H25" s="267"/>
      <c r="I25" s="262"/>
    </row>
    <row r="26" ht="15.75" customHeight="1">
      <c r="A26" s="268"/>
      <c r="B26" s="269" t="s">
        <v>220</v>
      </c>
      <c r="C26" s="268"/>
      <c r="D26" s="315"/>
      <c r="E26" s="272">
        <f>E20+56</f>
        <v>56</v>
      </c>
      <c r="F26" s="255" t="s">
        <v>220</v>
      </c>
      <c r="G26" s="256"/>
      <c r="H26" s="257" t="s">
        <v>203</v>
      </c>
      <c r="I26" s="258"/>
    </row>
    <row r="27" ht="15.75" customHeight="1">
      <c r="A27" s="268"/>
      <c r="B27" s="268" t="s">
        <v>195</v>
      </c>
      <c r="C27" s="268" t="b">
        <v>0</v>
      </c>
      <c r="D27" s="315" t="str">
        <f t="shared" ref="D27:D29" si="3">IF(C27=TRUE, NOW(), " ")</f>
        <v> </v>
      </c>
      <c r="E27" s="259"/>
      <c r="F27" s="255"/>
      <c r="G27" s="260"/>
      <c r="H27" s="261"/>
      <c r="I27" s="262"/>
    </row>
    <row r="28" ht="15.75" customHeight="1">
      <c r="A28" s="268"/>
      <c r="B28" s="268" t="s">
        <v>204</v>
      </c>
      <c r="C28" s="268" t="b">
        <v>0</v>
      </c>
      <c r="D28" s="315" t="str">
        <f t="shared" si="3"/>
        <v> </v>
      </c>
      <c r="E28" s="259"/>
      <c r="F28" s="255"/>
      <c r="G28" s="263"/>
      <c r="H28" s="264"/>
      <c r="I28" s="262"/>
    </row>
    <row r="29" ht="15.75" customHeight="1">
      <c r="A29" s="268"/>
      <c r="B29" s="268" t="s">
        <v>205</v>
      </c>
      <c r="C29" s="268" t="b">
        <v>0</v>
      </c>
      <c r="D29" s="315" t="str">
        <f t="shared" si="3"/>
        <v> </v>
      </c>
      <c r="E29" s="259"/>
      <c r="F29" s="255"/>
      <c r="G29" s="263"/>
      <c r="H29" s="264"/>
      <c r="I29" s="262"/>
    </row>
    <row r="30" ht="15.75" customHeight="1">
      <c r="A30" s="144"/>
      <c r="B30" s="144"/>
      <c r="C30" s="144"/>
      <c r="D30" s="314"/>
      <c r="E30" s="259"/>
      <c r="F30" s="255"/>
      <c r="G30" s="266"/>
      <c r="H30" s="267"/>
      <c r="I30" s="262"/>
    </row>
    <row r="31" ht="15.75" customHeight="1">
      <c r="A31" s="273"/>
      <c r="B31" s="274" t="s">
        <v>221</v>
      </c>
      <c r="C31" s="273"/>
      <c r="D31" s="316"/>
      <c r="E31" s="272">
        <f>E20+84</f>
        <v>84</v>
      </c>
      <c r="F31" s="255" t="s">
        <v>221</v>
      </c>
      <c r="G31" s="256"/>
      <c r="H31" s="257" t="s">
        <v>203</v>
      </c>
      <c r="I31" s="258"/>
    </row>
    <row r="32" ht="15.75" customHeight="1">
      <c r="A32" s="273"/>
      <c r="B32" s="273" t="s">
        <v>195</v>
      </c>
      <c r="C32" s="273" t="b">
        <v>0</v>
      </c>
      <c r="D32" s="316" t="str">
        <f t="shared" ref="D32:D34" si="4">IF(C32=TRUE, NOW(), " ")</f>
        <v> </v>
      </c>
      <c r="E32" s="277"/>
      <c r="F32" s="255"/>
      <c r="G32" s="260"/>
      <c r="H32" s="261"/>
      <c r="I32" s="262"/>
    </row>
    <row r="33" ht="15.75" customHeight="1">
      <c r="A33" s="273"/>
      <c r="B33" s="273" t="s">
        <v>204</v>
      </c>
      <c r="C33" s="273" t="b">
        <v>0</v>
      </c>
      <c r="D33" s="316" t="str">
        <f t="shared" si="4"/>
        <v> </v>
      </c>
      <c r="E33" s="277"/>
      <c r="F33" s="255"/>
      <c r="G33" s="263"/>
      <c r="H33" s="264"/>
      <c r="I33" s="262"/>
    </row>
    <row r="34" ht="15.75" customHeight="1">
      <c r="A34" s="273"/>
      <c r="B34" s="273" t="s">
        <v>205</v>
      </c>
      <c r="C34" s="273" t="b">
        <v>0</v>
      </c>
      <c r="D34" s="316" t="str">
        <f t="shared" si="4"/>
        <v> </v>
      </c>
      <c r="E34" s="277"/>
      <c r="F34" s="255"/>
      <c r="G34" s="263"/>
      <c r="H34" s="264"/>
      <c r="I34" s="262"/>
    </row>
    <row r="35" ht="15.75" customHeight="1">
      <c r="A35" s="144"/>
      <c r="B35" s="144"/>
      <c r="C35" s="144"/>
      <c r="D35" s="314"/>
      <c r="E35" s="277"/>
      <c r="F35" s="255"/>
      <c r="G35" s="266"/>
      <c r="H35" s="267"/>
      <c r="I35" s="262"/>
    </row>
    <row r="36" ht="15.75" customHeight="1">
      <c r="A36" s="129"/>
      <c r="B36" s="126" t="s">
        <v>222</v>
      </c>
      <c r="C36" s="129"/>
      <c r="D36" s="317"/>
      <c r="E36" s="280">
        <f>E31+84</f>
        <v>168</v>
      </c>
      <c r="F36" s="255" t="s">
        <v>222</v>
      </c>
      <c r="G36" s="256"/>
      <c r="H36" s="257" t="s">
        <v>203</v>
      </c>
      <c r="I36" s="258"/>
    </row>
    <row r="37" ht="15.75" customHeight="1">
      <c r="A37" s="129"/>
      <c r="B37" s="129" t="s">
        <v>195</v>
      </c>
      <c r="C37" s="129" t="b">
        <v>0</v>
      </c>
      <c r="D37" s="317" t="str">
        <f t="shared" ref="D37:D39" si="5">IF(C37=TRUE, NOW(), " ")</f>
        <v> </v>
      </c>
      <c r="E37" s="277"/>
      <c r="F37" s="255"/>
      <c r="G37" s="260"/>
      <c r="H37" s="264"/>
      <c r="I37" s="262"/>
    </row>
    <row r="38" ht="15.75" customHeight="1">
      <c r="A38" s="129"/>
      <c r="B38" s="129" t="s">
        <v>204</v>
      </c>
      <c r="C38" s="129" t="b">
        <v>0</v>
      </c>
      <c r="D38" s="317" t="str">
        <f t="shared" si="5"/>
        <v> </v>
      </c>
      <c r="E38" s="277"/>
      <c r="F38" s="255"/>
      <c r="G38" s="263"/>
      <c r="H38" s="264"/>
      <c r="I38" s="262"/>
    </row>
    <row r="39" ht="15.75" customHeight="1">
      <c r="A39" s="129"/>
      <c r="B39" s="129" t="s">
        <v>205</v>
      </c>
      <c r="C39" s="129" t="b">
        <v>0</v>
      </c>
      <c r="D39" s="317" t="str">
        <f t="shared" si="5"/>
        <v> </v>
      </c>
      <c r="E39" s="281"/>
      <c r="F39" s="282"/>
      <c r="G39" s="283"/>
      <c r="H39" s="284"/>
      <c r="I39" s="285"/>
    </row>
    <row r="40" ht="15.75" customHeight="1">
      <c r="D40" s="61"/>
    </row>
    <row r="41" ht="15.75" customHeight="1">
      <c r="D41" s="61"/>
    </row>
    <row r="42" ht="15.75" customHeight="1">
      <c r="D42" s="61"/>
    </row>
    <row r="43" ht="15.75" customHeight="1">
      <c r="D43" s="61"/>
    </row>
    <row r="44" ht="15.75" customHeight="1">
      <c r="D44" s="61"/>
    </row>
    <row r="45" ht="15.75" customHeight="1">
      <c r="D45" s="61"/>
    </row>
    <row r="46" ht="15.75" customHeight="1">
      <c r="D46" s="61"/>
    </row>
    <row r="47" ht="15.75" customHeight="1">
      <c r="D47" s="61"/>
    </row>
    <row r="48" ht="15.75" customHeight="1">
      <c r="D48" s="61"/>
    </row>
    <row r="49" ht="15.75" customHeight="1">
      <c r="D49" s="61"/>
    </row>
    <row r="50" ht="15.75" customHeight="1">
      <c r="D50" s="61"/>
    </row>
    <row r="51" ht="15.75" customHeight="1">
      <c r="D51" s="61"/>
    </row>
    <row r="52" ht="15.75" customHeight="1">
      <c r="D52" s="61"/>
    </row>
    <row r="53" ht="15.75" customHeight="1">
      <c r="D53" s="61"/>
    </row>
    <row r="54" ht="15.75" customHeight="1">
      <c r="D54" s="61"/>
    </row>
    <row r="55" ht="15.75" customHeight="1">
      <c r="D55" s="61"/>
    </row>
    <row r="56" ht="15.75" customHeight="1">
      <c r="D56" s="61"/>
    </row>
    <row r="57" ht="15.75" customHeight="1">
      <c r="D57" s="61"/>
    </row>
    <row r="58" ht="15.75" customHeight="1">
      <c r="D58" s="61"/>
    </row>
    <row r="59" ht="15.75" customHeight="1">
      <c r="D59" s="61"/>
    </row>
    <row r="60" ht="15.75" customHeight="1">
      <c r="D60" s="61"/>
    </row>
    <row r="61" ht="15.75" customHeight="1">
      <c r="D61" s="61"/>
    </row>
    <row r="62" ht="15.75" customHeight="1">
      <c r="D62" s="61"/>
    </row>
    <row r="63" ht="15.75" customHeight="1">
      <c r="D63" s="61"/>
    </row>
    <row r="64" ht="15.75" customHeight="1">
      <c r="D64" s="61"/>
    </row>
    <row r="65" ht="15.75" customHeight="1">
      <c r="D65" s="61"/>
    </row>
    <row r="66" ht="15.75" customHeight="1">
      <c r="D66" s="61"/>
    </row>
    <row r="67" ht="15.75" customHeight="1">
      <c r="D67" s="61"/>
    </row>
    <row r="68" ht="15.75" customHeight="1">
      <c r="D68" s="61"/>
    </row>
    <row r="69" ht="15.75" customHeight="1">
      <c r="D69" s="61"/>
    </row>
    <row r="70" ht="15.75" customHeight="1">
      <c r="D70" s="61"/>
    </row>
    <row r="71" ht="15.75" customHeight="1">
      <c r="D71" s="61"/>
    </row>
    <row r="72" ht="15.75" customHeight="1">
      <c r="D72" s="61"/>
    </row>
    <row r="73" ht="15.75" customHeight="1">
      <c r="D73" s="61"/>
    </row>
    <row r="74" ht="15.75" customHeight="1">
      <c r="D74" s="61"/>
    </row>
    <row r="75" ht="15.75" customHeight="1">
      <c r="D75" s="61"/>
    </row>
    <row r="76" ht="15.75" customHeight="1">
      <c r="D76" s="61"/>
    </row>
    <row r="77" ht="15.75" customHeight="1">
      <c r="D77" s="61"/>
    </row>
    <row r="78" ht="15.75" customHeight="1">
      <c r="D78" s="61"/>
    </row>
    <row r="79" ht="15.75" customHeight="1">
      <c r="D79" s="61"/>
    </row>
    <row r="80" ht="15.75" customHeight="1">
      <c r="D80" s="61"/>
    </row>
    <row r="81" ht="15.75" customHeight="1">
      <c r="D81" s="61"/>
    </row>
    <row r="82" ht="15.75" customHeight="1">
      <c r="D82" s="61"/>
    </row>
    <row r="83" ht="15.75" customHeight="1">
      <c r="D83" s="61"/>
    </row>
    <row r="84" ht="15.75" customHeight="1">
      <c r="D84" s="61"/>
    </row>
    <row r="85" ht="15.75" customHeight="1">
      <c r="D85" s="61"/>
    </row>
    <row r="86" ht="15.75" customHeight="1">
      <c r="D86" s="61"/>
    </row>
    <row r="87" ht="15.75" customHeight="1">
      <c r="D87" s="61"/>
    </row>
    <row r="88" ht="15.75" customHeight="1">
      <c r="D88" s="61"/>
    </row>
    <row r="89" ht="15.75" customHeight="1">
      <c r="D89" s="61"/>
    </row>
    <row r="90" ht="15.75" customHeight="1">
      <c r="D90" s="61"/>
    </row>
    <row r="91" ht="15.75" customHeight="1">
      <c r="D91" s="61"/>
    </row>
    <row r="92" ht="15.75" customHeight="1">
      <c r="D92" s="61"/>
    </row>
    <row r="93" ht="15.75" customHeight="1">
      <c r="D93" s="61"/>
    </row>
    <row r="94" ht="15.75" customHeight="1">
      <c r="D94" s="61"/>
    </row>
    <row r="95" ht="15.75" customHeight="1">
      <c r="D95" s="61"/>
    </row>
    <row r="96" ht="15.75" customHeight="1">
      <c r="D96" s="61"/>
    </row>
    <row r="97" ht="15.75" customHeight="1">
      <c r="D97" s="61"/>
    </row>
    <row r="98" ht="15.75" customHeight="1">
      <c r="D98" s="61"/>
    </row>
    <row r="99" ht="15.75" customHeight="1">
      <c r="D99" s="61"/>
    </row>
    <row r="100" ht="15.75" customHeight="1">
      <c r="D100" s="61"/>
    </row>
    <row r="101" ht="15.75" customHeight="1">
      <c r="D101" s="61"/>
    </row>
    <row r="102" ht="15.75" customHeight="1">
      <c r="D102" s="61"/>
    </row>
    <row r="103" ht="15.75" customHeight="1">
      <c r="D103" s="61"/>
    </row>
    <row r="104" ht="15.75" customHeight="1">
      <c r="D104" s="61"/>
    </row>
    <row r="105" ht="15.75" customHeight="1">
      <c r="D105" s="61"/>
    </row>
    <row r="106" ht="15.75" customHeight="1">
      <c r="D106" s="61"/>
    </row>
    <row r="107" ht="15.75" customHeight="1">
      <c r="D107" s="61"/>
    </row>
    <row r="108" ht="15.75" customHeight="1">
      <c r="D108" s="61"/>
    </row>
    <row r="109" ht="15.75" customHeight="1">
      <c r="D109" s="61"/>
    </row>
    <row r="110" ht="15.75" customHeight="1">
      <c r="D110" s="61"/>
    </row>
    <row r="111" ht="15.75" customHeight="1">
      <c r="D111" s="61"/>
    </row>
    <row r="112" ht="15.75" customHeight="1">
      <c r="D112" s="61"/>
    </row>
    <row r="113" ht="15.75" customHeight="1">
      <c r="D113" s="61"/>
    </row>
    <row r="114" ht="15.75" customHeight="1">
      <c r="D114" s="61"/>
    </row>
    <row r="115" ht="15.75" customHeight="1">
      <c r="D115" s="61"/>
    </row>
    <row r="116" ht="15.75" customHeight="1">
      <c r="D116" s="61"/>
    </row>
    <row r="117" ht="15.75" customHeight="1">
      <c r="D117" s="61"/>
    </row>
    <row r="118" ht="15.75" customHeight="1">
      <c r="D118" s="61"/>
    </row>
    <row r="119" ht="15.75" customHeight="1">
      <c r="D119" s="61"/>
    </row>
    <row r="120" ht="15.75" customHeight="1">
      <c r="D120" s="61"/>
    </row>
    <row r="121" ht="15.75" customHeight="1">
      <c r="D121" s="61"/>
    </row>
    <row r="122" ht="15.75" customHeight="1">
      <c r="D122" s="61"/>
    </row>
    <row r="123" ht="15.75" customHeight="1">
      <c r="D123" s="61"/>
    </row>
    <row r="124" ht="15.75" customHeight="1">
      <c r="D124" s="61"/>
    </row>
    <row r="125" ht="15.75" customHeight="1">
      <c r="D125" s="61"/>
    </row>
    <row r="126" ht="15.75" customHeight="1">
      <c r="D126" s="61"/>
    </row>
    <row r="127" ht="15.75" customHeight="1">
      <c r="D127" s="61"/>
    </row>
    <row r="128" ht="15.75" customHeight="1">
      <c r="D128" s="61"/>
    </row>
    <row r="129" ht="15.75" customHeight="1">
      <c r="D129" s="61"/>
    </row>
    <row r="130" ht="15.75" customHeight="1">
      <c r="D130" s="61"/>
    </row>
    <row r="131" ht="15.75" customHeight="1">
      <c r="D131" s="61"/>
    </row>
    <row r="132" ht="15.75" customHeight="1">
      <c r="D132" s="61"/>
    </row>
    <row r="133" ht="15.75" customHeight="1">
      <c r="D133" s="61"/>
    </row>
    <row r="134" ht="15.75" customHeight="1">
      <c r="D134" s="61"/>
    </row>
    <row r="135" ht="15.75" customHeight="1">
      <c r="D135" s="61"/>
    </row>
    <row r="136" ht="15.75" customHeight="1">
      <c r="D136" s="61"/>
    </row>
    <row r="137" ht="15.75" customHeight="1">
      <c r="D137" s="61"/>
    </row>
    <row r="138" ht="15.75" customHeight="1">
      <c r="D138" s="61"/>
    </row>
    <row r="139" ht="15.75" customHeight="1">
      <c r="D139" s="61"/>
    </row>
    <row r="140" ht="15.75" customHeight="1">
      <c r="D140" s="61"/>
    </row>
    <row r="141" ht="15.75" customHeight="1">
      <c r="D141" s="61"/>
    </row>
    <row r="142" ht="15.75" customHeight="1">
      <c r="D142" s="61"/>
    </row>
    <row r="143" ht="15.75" customHeight="1">
      <c r="D143" s="61"/>
    </row>
    <row r="144" ht="15.75" customHeight="1">
      <c r="D144" s="61"/>
    </row>
    <row r="145" ht="15.75" customHeight="1">
      <c r="D145" s="61"/>
    </row>
    <row r="146" ht="15.75" customHeight="1">
      <c r="D146" s="61"/>
    </row>
    <row r="147" ht="15.75" customHeight="1">
      <c r="D147" s="61"/>
    </row>
    <row r="148" ht="15.75" customHeight="1">
      <c r="D148" s="61"/>
    </row>
    <row r="149" ht="15.75" customHeight="1">
      <c r="D149" s="61"/>
    </row>
    <row r="150" ht="15.75" customHeight="1">
      <c r="D150" s="61"/>
    </row>
    <row r="151" ht="15.75" customHeight="1">
      <c r="D151" s="61"/>
    </row>
    <row r="152" ht="15.75" customHeight="1">
      <c r="D152" s="61"/>
    </row>
    <row r="153" ht="15.75" customHeight="1">
      <c r="D153" s="61"/>
    </row>
    <row r="154" ht="15.75" customHeight="1">
      <c r="D154" s="61"/>
    </row>
    <row r="155" ht="15.75" customHeight="1">
      <c r="D155" s="61"/>
    </row>
    <row r="156" ht="15.75" customHeight="1">
      <c r="D156" s="61"/>
    </row>
    <row r="157" ht="15.75" customHeight="1">
      <c r="D157" s="61"/>
    </row>
    <row r="158" ht="15.75" customHeight="1">
      <c r="D158" s="61"/>
    </row>
    <row r="159" ht="15.75" customHeight="1">
      <c r="D159" s="61"/>
    </row>
    <row r="160" ht="15.75" customHeight="1">
      <c r="D160" s="61"/>
    </row>
    <row r="161" ht="15.75" customHeight="1">
      <c r="D161" s="61"/>
    </row>
    <row r="162" ht="15.75" customHeight="1">
      <c r="D162" s="61"/>
    </row>
    <row r="163" ht="15.75" customHeight="1">
      <c r="D163" s="61"/>
    </row>
    <row r="164" ht="15.75" customHeight="1">
      <c r="D164" s="61"/>
    </row>
    <row r="165" ht="15.75" customHeight="1">
      <c r="D165" s="61"/>
    </row>
    <row r="166" ht="15.75" customHeight="1">
      <c r="D166" s="61"/>
    </row>
    <row r="167" ht="15.75" customHeight="1">
      <c r="D167" s="61"/>
    </row>
    <row r="168" ht="15.75" customHeight="1">
      <c r="D168" s="61"/>
    </row>
    <row r="169" ht="15.75" customHeight="1">
      <c r="D169" s="61"/>
    </row>
    <row r="170" ht="15.75" customHeight="1">
      <c r="D170" s="61"/>
    </row>
    <row r="171" ht="15.75" customHeight="1">
      <c r="D171" s="61"/>
    </row>
    <row r="172" ht="15.75" customHeight="1">
      <c r="D172" s="61"/>
    </row>
    <row r="173" ht="15.75" customHeight="1">
      <c r="D173" s="61"/>
    </row>
    <row r="174" ht="15.75" customHeight="1">
      <c r="D174" s="61"/>
    </row>
    <row r="175" ht="15.75" customHeight="1">
      <c r="D175" s="61"/>
    </row>
    <row r="176" ht="15.75" customHeight="1">
      <c r="D176" s="61"/>
    </row>
    <row r="177" ht="15.75" customHeight="1">
      <c r="D177" s="61"/>
    </row>
    <row r="178" ht="15.75" customHeight="1">
      <c r="D178" s="61"/>
    </row>
    <row r="179" ht="15.75" customHeight="1">
      <c r="D179" s="61"/>
    </row>
    <row r="180" ht="15.75" customHeight="1">
      <c r="D180" s="61"/>
    </row>
    <row r="181" ht="15.75" customHeight="1">
      <c r="D181" s="61"/>
    </row>
    <row r="182" ht="15.75" customHeight="1">
      <c r="D182" s="61"/>
    </row>
    <row r="183" ht="15.75" customHeight="1">
      <c r="D183" s="61"/>
    </row>
    <row r="184" ht="15.75" customHeight="1">
      <c r="D184" s="61"/>
    </row>
    <row r="185" ht="15.75" customHeight="1">
      <c r="D185" s="61"/>
    </row>
    <row r="186" ht="15.75" customHeight="1">
      <c r="D186" s="61"/>
    </row>
    <row r="187" ht="15.75" customHeight="1">
      <c r="D187" s="61"/>
    </row>
    <row r="188" ht="15.75" customHeight="1">
      <c r="D188" s="61"/>
    </row>
    <row r="189" ht="15.75" customHeight="1">
      <c r="D189" s="61"/>
    </row>
    <row r="190" ht="15.75" customHeight="1">
      <c r="D190" s="61"/>
    </row>
    <row r="191" ht="15.75" customHeight="1">
      <c r="D191" s="61"/>
    </row>
    <row r="192" ht="15.75" customHeight="1">
      <c r="D192" s="61"/>
    </row>
    <row r="193" ht="15.75" customHeight="1">
      <c r="D193" s="61"/>
    </row>
    <row r="194" ht="15.75" customHeight="1">
      <c r="D194" s="61"/>
    </row>
    <row r="195" ht="15.75" customHeight="1">
      <c r="D195" s="61"/>
    </row>
    <row r="196" ht="15.75" customHeight="1">
      <c r="D196" s="61"/>
    </row>
    <row r="197" ht="15.75" customHeight="1">
      <c r="D197" s="61"/>
    </row>
    <row r="198" ht="15.75" customHeight="1">
      <c r="D198" s="61"/>
    </row>
    <row r="199" ht="15.75" customHeight="1">
      <c r="D199" s="61"/>
    </row>
    <row r="200" ht="15.75" customHeight="1">
      <c r="D200" s="61"/>
    </row>
    <row r="201" ht="15.75" customHeight="1">
      <c r="D201" s="61"/>
    </row>
    <row r="202" ht="15.75" customHeight="1">
      <c r="D202" s="61"/>
    </row>
    <row r="203" ht="15.75" customHeight="1">
      <c r="D203" s="61"/>
    </row>
    <row r="204" ht="15.75" customHeight="1">
      <c r="D204" s="61"/>
    </row>
    <row r="205" ht="15.75" customHeight="1">
      <c r="D205" s="61"/>
    </row>
    <row r="206" ht="15.75" customHeight="1">
      <c r="D206" s="61"/>
    </row>
    <row r="207" ht="15.75" customHeight="1">
      <c r="D207" s="61"/>
    </row>
    <row r="208" ht="15.75" customHeight="1">
      <c r="D208" s="61"/>
    </row>
    <row r="209" ht="15.75" customHeight="1">
      <c r="D209" s="61"/>
    </row>
    <row r="210" ht="15.75" customHeight="1">
      <c r="D210" s="61"/>
    </row>
    <row r="211" ht="15.75" customHeight="1">
      <c r="D211" s="61"/>
    </row>
    <row r="212" ht="15.75" customHeight="1">
      <c r="D212" s="61"/>
    </row>
    <row r="213" ht="15.75" customHeight="1">
      <c r="D213" s="61"/>
    </row>
    <row r="214" ht="15.75" customHeight="1">
      <c r="D214" s="61"/>
    </row>
    <row r="215" ht="15.75" customHeight="1">
      <c r="D215" s="61"/>
    </row>
    <row r="216" ht="15.75" customHeight="1">
      <c r="D216" s="61"/>
    </row>
    <row r="217" ht="15.75" customHeight="1">
      <c r="D217" s="61"/>
    </row>
    <row r="218" ht="15.75" customHeight="1">
      <c r="D218" s="61"/>
    </row>
    <row r="219" ht="15.75" customHeight="1">
      <c r="D219" s="61"/>
    </row>
    <row r="220" ht="15.75" customHeight="1">
      <c r="D220" s="61"/>
    </row>
    <row r="221" ht="15.75" customHeight="1">
      <c r="D221" s="61"/>
    </row>
    <row r="222" ht="15.75" customHeight="1">
      <c r="D222" s="61"/>
    </row>
    <row r="223" ht="15.75" customHeight="1">
      <c r="D223" s="61"/>
    </row>
    <row r="224" ht="15.75" customHeight="1">
      <c r="D224" s="61"/>
    </row>
    <row r="225" ht="15.75" customHeight="1">
      <c r="D225" s="61"/>
    </row>
    <row r="226" ht="15.75" customHeight="1">
      <c r="D226" s="61"/>
    </row>
    <row r="227" ht="15.75" customHeight="1">
      <c r="D227" s="61"/>
    </row>
    <row r="228" ht="15.75" customHeight="1">
      <c r="D228" s="61"/>
    </row>
    <row r="229" ht="15.75" customHeight="1">
      <c r="D229" s="61"/>
    </row>
    <row r="230" ht="15.75" customHeight="1">
      <c r="D230" s="61"/>
    </row>
    <row r="231" ht="15.75" customHeight="1">
      <c r="D231" s="61"/>
    </row>
    <row r="232" ht="15.75" customHeight="1">
      <c r="D232" s="61"/>
    </row>
    <row r="233" ht="15.75" customHeight="1">
      <c r="D233" s="61"/>
    </row>
    <row r="234" ht="15.75" customHeight="1">
      <c r="D234" s="61"/>
    </row>
    <row r="235" ht="15.75" customHeight="1">
      <c r="D235" s="61"/>
    </row>
    <row r="236" ht="15.75" customHeight="1">
      <c r="D236" s="61"/>
    </row>
    <row r="237" ht="15.75" customHeight="1">
      <c r="D237" s="61"/>
    </row>
    <row r="238" ht="15.75" customHeight="1">
      <c r="D238" s="61"/>
    </row>
    <row r="239" ht="15.75" customHeight="1">
      <c r="D239" s="61"/>
    </row>
    <row r="240" ht="15.75" customHeight="1">
      <c r="D240" s="61"/>
    </row>
    <row r="241" ht="15.75" customHeight="1">
      <c r="D241" s="61"/>
    </row>
    <row r="242" ht="15.75" customHeight="1">
      <c r="D242" s="61"/>
    </row>
    <row r="243" ht="15.75" customHeight="1">
      <c r="D243" s="61"/>
    </row>
    <row r="244" ht="15.75" customHeight="1">
      <c r="D244" s="61"/>
    </row>
    <row r="245" ht="15.75" customHeight="1">
      <c r="D245" s="61"/>
    </row>
    <row r="246" ht="15.75" customHeight="1">
      <c r="D246" s="61"/>
    </row>
    <row r="247" ht="15.75" customHeight="1">
      <c r="D247" s="61"/>
    </row>
    <row r="248" ht="15.75" customHeight="1">
      <c r="D248" s="61"/>
    </row>
    <row r="249" ht="15.75" customHeight="1">
      <c r="D249" s="61"/>
    </row>
    <row r="250" ht="15.75" customHeight="1">
      <c r="D250" s="61"/>
    </row>
    <row r="251" ht="15.75" customHeight="1">
      <c r="D251" s="61"/>
    </row>
    <row r="252" ht="15.75" customHeight="1">
      <c r="D252" s="61"/>
    </row>
    <row r="253" ht="15.75" customHeight="1">
      <c r="D253" s="61"/>
    </row>
    <row r="254" ht="15.75" customHeight="1">
      <c r="D254" s="61"/>
    </row>
    <row r="255" ht="15.75" customHeight="1">
      <c r="D255" s="61"/>
    </row>
    <row r="256" ht="15.75" customHeight="1">
      <c r="D256" s="61"/>
    </row>
    <row r="257" ht="15.75" customHeight="1">
      <c r="D257" s="61"/>
    </row>
    <row r="258" ht="15.75" customHeight="1">
      <c r="D258" s="61"/>
    </row>
    <row r="259" ht="15.75" customHeight="1">
      <c r="D259" s="61"/>
    </row>
    <row r="260" ht="15.75" customHeight="1">
      <c r="D260" s="61"/>
    </row>
    <row r="261" ht="15.75" customHeight="1">
      <c r="D261" s="61"/>
    </row>
    <row r="262" ht="15.75" customHeight="1">
      <c r="D262" s="61"/>
    </row>
    <row r="263" ht="15.75" customHeight="1">
      <c r="D263" s="61"/>
    </row>
    <row r="264" ht="15.75" customHeight="1">
      <c r="D264" s="61"/>
    </row>
    <row r="265" ht="15.75" customHeight="1">
      <c r="D265" s="61"/>
    </row>
    <row r="266" ht="15.75" customHeight="1">
      <c r="D266" s="61"/>
    </row>
    <row r="267" ht="15.75" customHeight="1">
      <c r="D267" s="61"/>
    </row>
    <row r="268" ht="15.75" customHeight="1">
      <c r="D268" s="61"/>
    </row>
    <row r="269" ht="15.75" customHeight="1">
      <c r="D269" s="61"/>
    </row>
    <row r="270" ht="15.75" customHeight="1">
      <c r="D270" s="61"/>
    </row>
    <row r="271" ht="15.75" customHeight="1">
      <c r="D271" s="61"/>
    </row>
    <row r="272" ht="15.75" customHeight="1">
      <c r="D272" s="61"/>
    </row>
    <row r="273" ht="15.75" customHeight="1">
      <c r="D273" s="61"/>
    </row>
    <row r="274" ht="15.75" customHeight="1">
      <c r="D274" s="61"/>
    </row>
    <row r="275" ht="15.75" customHeight="1">
      <c r="D275" s="61"/>
    </row>
    <row r="276" ht="15.75" customHeight="1">
      <c r="D276" s="61"/>
    </row>
    <row r="277" ht="15.75" customHeight="1">
      <c r="D277" s="61"/>
    </row>
    <row r="278" ht="15.75" customHeight="1">
      <c r="D278" s="61"/>
    </row>
    <row r="279" ht="15.75" customHeight="1">
      <c r="D279" s="61"/>
    </row>
    <row r="280" ht="15.75" customHeight="1">
      <c r="D280" s="61"/>
    </row>
    <row r="281" ht="15.75" customHeight="1">
      <c r="D281" s="61"/>
    </row>
    <row r="282" ht="15.75" customHeight="1">
      <c r="D282" s="61"/>
    </row>
    <row r="283" ht="15.75" customHeight="1">
      <c r="D283" s="61"/>
    </row>
    <row r="284" ht="15.75" customHeight="1">
      <c r="D284" s="61"/>
    </row>
    <row r="285" ht="15.75" customHeight="1">
      <c r="D285" s="61"/>
    </row>
    <row r="286" ht="15.75" customHeight="1">
      <c r="D286" s="61"/>
    </row>
    <row r="287" ht="15.75" customHeight="1">
      <c r="D287" s="61"/>
    </row>
    <row r="288" ht="15.75" customHeight="1">
      <c r="D288" s="61"/>
    </row>
    <row r="289" ht="15.75" customHeight="1">
      <c r="D289" s="61"/>
    </row>
    <row r="290" ht="15.75" customHeight="1">
      <c r="D290" s="61"/>
    </row>
    <row r="291" ht="15.75" customHeight="1">
      <c r="D291" s="61"/>
    </row>
    <row r="292" ht="15.75" customHeight="1">
      <c r="D292" s="61"/>
    </row>
    <row r="293" ht="15.75" customHeight="1">
      <c r="D293" s="61"/>
    </row>
    <row r="294" ht="15.75" customHeight="1">
      <c r="D294" s="61"/>
    </row>
    <row r="295" ht="15.75" customHeight="1">
      <c r="D295" s="61"/>
    </row>
    <row r="296" ht="15.75" customHeight="1">
      <c r="D296" s="61"/>
    </row>
    <row r="297" ht="15.75" customHeight="1">
      <c r="D297" s="61"/>
    </row>
    <row r="298" ht="15.75" customHeight="1">
      <c r="D298" s="61"/>
    </row>
    <row r="299" ht="15.75" customHeight="1">
      <c r="D299" s="61"/>
    </row>
    <row r="300" ht="15.75" customHeight="1">
      <c r="D300" s="61"/>
    </row>
    <row r="301" ht="15.75" customHeight="1">
      <c r="D301" s="61"/>
    </row>
    <row r="302" ht="15.75" customHeight="1">
      <c r="D302" s="61"/>
    </row>
    <row r="303" ht="15.75" customHeight="1">
      <c r="D303" s="61"/>
    </row>
    <row r="304" ht="15.75" customHeight="1">
      <c r="D304" s="61"/>
    </row>
    <row r="305" ht="15.75" customHeight="1">
      <c r="D305" s="61"/>
    </row>
    <row r="306" ht="15.75" customHeight="1">
      <c r="D306" s="61"/>
    </row>
    <row r="307" ht="15.75" customHeight="1">
      <c r="D307" s="61"/>
    </row>
    <row r="308" ht="15.75" customHeight="1">
      <c r="D308" s="61"/>
    </row>
    <row r="309" ht="15.75" customHeight="1">
      <c r="D309" s="61"/>
    </row>
    <row r="310" ht="15.75" customHeight="1">
      <c r="D310" s="61"/>
    </row>
    <row r="311" ht="15.75" customHeight="1">
      <c r="D311" s="61"/>
    </row>
    <row r="312" ht="15.75" customHeight="1">
      <c r="D312" s="61"/>
    </row>
    <row r="313" ht="15.75" customHeight="1">
      <c r="D313" s="61"/>
    </row>
    <row r="314" ht="15.75" customHeight="1">
      <c r="D314" s="61"/>
    </row>
    <row r="315" ht="15.75" customHeight="1">
      <c r="D315" s="61"/>
    </row>
    <row r="316" ht="15.75" customHeight="1">
      <c r="D316" s="61"/>
    </row>
    <row r="317" ht="15.75" customHeight="1">
      <c r="D317" s="61"/>
    </row>
    <row r="318" ht="15.75" customHeight="1">
      <c r="D318" s="61"/>
    </row>
    <row r="319" ht="15.75" customHeight="1">
      <c r="D319" s="61"/>
    </row>
    <row r="320" ht="15.75" customHeight="1">
      <c r="D320" s="61"/>
    </row>
    <row r="321" ht="15.75" customHeight="1">
      <c r="D321" s="61"/>
    </row>
    <row r="322" ht="15.75" customHeight="1">
      <c r="D322" s="61"/>
    </row>
    <row r="323" ht="15.75" customHeight="1">
      <c r="D323" s="61"/>
    </row>
    <row r="324" ht="15.75" customHeight="1">
      <c r="D324" s="61"/>
    </row>
    <row r="325" ht="15.75" customHeight="1">
      <c r="D325" s="61"/>
    </row>
    <row r="326" ht="15.75" customHeight="1">
      <c r="D326" s="61"/>
    </row>
    <row r="327" ht="15.75" customHeight="1">
      <c r="D327" s="61"/>
    </row>
    <row r="328" ht="15.75" customHeight="1">
      <c r="D328" s="61"/>
    </row>
    <row r="329" ht="15.75" customHeight="1">
      <c r="D329" s="61"/>
    </row>
    <row r="330" ht="15.75" customHeight="1">
      <c r="D330" s="61"/>
    </row>
    <row r="331" ht="15.75" customHeight="1">
      <c r="D331" s="61"/>
    </row>
    <row r="332" ht="15.75" customHeight="1">
      <c r="D332" s="61"/>
    </row>
    <row r="333" ht="15.75" customHeight="1">
      <c r="D333" s="61"/>
    </row>
    <row r="334" ht="15.75" customHeight="1">
      <c r="D334" s="61"/>
    </row>
    <row r="335" ht="15.75" customHeight="1">
      <c r="D335" s="61"/>
    </row>
    <row r="336" ht="15.75" customHeight="1">
      <c r="D336" s="61"/>
    </row>
    <row r="337" ht="15.75" customHeight="1">
      <c r="D337" s="61"/>
    </row>
    <row r="338" ht="15.75" customHeight="1">
      <c r="D338" s="61"/>
    </row>
    <row r="339" ht="15.75" customHeight="1">
      <c r="D339" s="61"/>
    </row>
    <row r="340" ht="15.75" customHeight="1">
      <c r="D340" s="61"/>
    </row>
    <row r="341" ht="15.75" customHeight="1">
      <c r="D341" s="61"/>
    </row>
    <row r="342" ht="15.75" customHeight="1">
      <c r="D342" s="61"/>
    </row>
    <row r="343" ht="15.75" customHeight="1">
      <c r="D343" s="61"/>
    </row>
    <row r="344" ht="15.75" customHeight="1">
      <c r="D344" s="61"/>
    </row>
    <row r="345" ht="15.75" customHeight="1">
      <c r="D345" s="61"/>
    </row>
    <row r="346" ht="15.75" customHeight="1">
      <c r="D346" s="61"/>
    </row>
    <row r="347" ht="15.75" customHeight="1">
      <c r="D347" s="61"/>
    </row>
    <row r="348" ht="15.75" customHeight="1">
      <c r="D348" s="61"/>
    </row>
    <row r="349" ht="15.75" customHeight="1">
      <c r="D349" s="61"/>
    </row>
    <row r="350" ht="15.75" customHeight="1">
      <c r="D350" s="61"/>
    </row>
    <row r="351" ht="15.75" customHeight="1">
      <c r="D351" s="61"/>
    </row>
    <row r="352" ht="15.75" customHeight="1">
      <c r="D352" s="61"/>
    </row>
    <row r="353" ht="15.75" customHeight="1">
      <c r="D353" s="61"/>
    </row>
    <row r="354" ht="15.75" customHeight="1">
      <c r="D354" s="61"/>
    </row>
    <row r="355" ht="15.75" customHeight="1">
      <c r="D355" s="61"/>
    </row>
    <row r="356" ht="15.75" customHeight="1">
      <c r="D356" s="61"/>
    </row>
    <row r="357" ht="15.75" customHeight="1">
      <c r="D357" s="61"/>
    </row>
    <row r="358" ht="15.75" customHeight="1">
      <c r="D358" s="61"/>
    </row>
    <row r="359" ht="15.75" customHeight="1">
      <c r="D359" s="61"/>
    </row>
    <row r="360" ht="15.75" customHeight="1">
      <c r="D360" s="61"/>
    </row>
    <row r="361" ht="15.75" customHeight="1">
      <c r="D361" s="61"/>
    </row>
    <row r="362" ht="15.75" customHeight="1">
      <c r="D362" s="61"/>
    </row>
    <row r="363" ht="15.75" customHeight="1">
      <c r="D363" s="61"/>
    </row>
    <row r="364" ht="15.75" customHeight="1">
      <c r="D364" s="61"/>
    </row>
    <row r="365" ht="15.75" customHeight="1">
      <c r="D365" s="61"/>
    </row>
    <row r="366" ht="15.75" customHeight="1">
      <c r="D366" s="61"/>
    </row>
    <row r="367" ht="15.75" customHeight="1">
      <c r="D367" s="61"/>
    </row>
    <row r="368" ht="15.75" customHeight="1">
      <c r="D368" s="61"/>
    </row>
    <row r="369" ht="15.75" customHeight="1">
      <c r="D369" s="61"/>
    </row>
    <row r="370" ht="15.75" customHeight="1">
      <c r="D370" s="61"/>
    </row>
    <row r="371" ht="15.75" customHeight="1">
      <c r="D371" s="61"/>
    </row>
    <row r="372" ht="15.75" customHeight="1">
      <c r="D372" s="61"/>
    </row>
    <row r="373" ht="15.75" customHeight="1">
      <c r="D373" s="61"/>
    </row>
    <row r="374" ht="15.75" customHeight="1">
      <c r="D374" s="61"/>
    </row>
    <row r="375" ht="15.75" customHeight="1">
      <c r="D375" s="61"/>
    </row>
    <row r="376" ht="15.75" customHeight="1">
      <c r="D376" s="61"/>
    </row>
    <row r="377" ht="15.75" customHeight="1">
      <c r="D377" s="61"/>
    </row>
    <row r="378" ht="15.75" customHeight="1">
      <c r="D378" s="61"/>
    </row>
    <row r="379" ht="15.75" customHeight="1">
      <c r="D379" s="61"/>
    </row>
    <row r="380" ht="15.75" customHeight="1">
      <c r="D380" s="61"/>
    </row>
    <row r="381" ht="15.75" customHeight="1">
      <c r="D381" s="61"/>
    </row>
    <row r="382" ht="15.75" customHeight="1">
      <c r="D382" s="61"/>
    </row>
    <row r="383" ht="15.75" customHeight="1">
      <c r="D383" s="61"/>
    </row>
    <row r="384" ht="15.75" customHeight="1">
      <c r="D384" s="61"/>
    </row>
    <row r="385" ht="15.75" customHeight="1">
      <c r="D385" s="61"/>
    </row>
    <row r="386" ht="15.75" customHeight="1">
      <c r="D386" s="61"/>
    </row>
    <row r="387" ht="15.75" customHeight="1">
      <c r="D387" s="61"/>
    </row>
    <row r="388" ht="15.75" customHeight="1">
      <c r="D388" s="61"/>
    </row>
    <row r="389" ht="15.75" customHeight="1">
      <c r="D389" s="61"/>
    </row>
    <row r="390" ht="15.75" customHeight="1">
      <c r="D390" s="61"/>
    </row>
    <row r="391" ht="15.75" customHeight="1">
      <c r="D391" s="61"/>
    </row>
    <row r="392" ht="15.75" customHeight="1">
      <c r="D392" s="61"/>
    </row>
    <row r="393" ht="15.75" customHeight="1">
      <c r="D393" s="61"/>
    </row>
    <row r="394" ht="15.75" customHeight="1">
      <c r="D394" s="61"/>
    </row>
    <row r="395" ht="15.75" customHeight="1">
      <c r="D395" s="61"/>
    </row>
    <row r="396" ht="15.75" customHeight="1">
      <c r="D396" s="61"/>
    </row>
    <row r="397" ht="15.75" customHeight="1">
      <c r="D397" s="61"/>
    </row>
    <row r="398" ht="15.75" customHeight="1">
      <c r="D398" s="61"/>
    </row>
    <row r="399" ht="15.75" customHeight="1">
      <c r="D399" s="61"/>
    </row>
    <row r="400" ht="15.75" customHeight="1">
      <c r="D400" s="61"/>
    </row>
    <row r="401" ht="15.75" customHeight="1">
      <c r="D401" s="61"/>
    </row>
    <row r="402" ht="15.75" customHeight="1">
      <c r="D402" s="61"/>
    </row>
    <row r="403" ht="15.75" customHeight="1">
      <c r="D403" s="61"/>
    </row>
    <row r="404" ht="15.75" customHeight="1">
      <c r="D404" s="61"/>
    </row>
    <row r="405" ht="15.75" customHeight="1">
      <c r="D405" s="61"/>
    </row>
    <row r="406" ht="15.75" customHeight="1">
      <c r="D406" s="61"/>
    </row>
    <row r="407" ht="15.75" customHeight="1">
      <c r="D407" s="61"/>
    </row>
    <row r="408" ht="15.75" customHeight="1">
      <c r="D408" s="61"/>
    </row>
    <row r="409" ht="15.75" customHeight="1">
      <c r="D409" s="61"/>
    </row>
    <row r="410" ht="15.75" customHeight="1">
      <c r="D410" s="61"/>
    </row>
    <row r="411" ht="15.75" customHeight="1">
      <c r="D411" s="61"/>
    </row>
    <row r="412" ht="15.75" customHeight="1">
      <c r="D412" s="61"/>
    </row>
    <row r="413" ht="15.75" customHeight="1">
      <c r="D413" s="61"/>
    </row>
    <row r="414" ht="15.75" customHeight="1">
      <c r="D414" s="61"/>
    </row>
    <row r="415" ht="15.75" customHeight="1">
      <c r="D415" s="61"/>
    </row>
    <row r="416" ht="15.75" customHeight="1">
      <c r="D416" s="61"/>
    </row>
    <row r="417" ht="15.75" customHeight="1">
      <c r="D417" s="61"/>
    </row>
    <row r="418" ht="15.75" customHeight="1">
      <c r="D418" s="61"/>
    </row>
    <row r="419" ht="15.75" customHeight="1">
      <c r="D419" s="61"/>
    </row>
    <row r="420" ht="15.75" customHeight="1">
      <c r="D420" s="61"/>
    </row>
    <row r="421" ht="15.75" customHeight="1">
      <c r="D421" s="61"/>
    </row>
    <row r="422" ht="15.75" customHeight="1">
      <c r="D422" s="61"/>
    </row>
    <row r="423" ht="15.75" customHeight="1">
      <c r="D423" s="61"/>
    </row>
    <row r="424" ht="15.75" customHeight="1">
      <c r="D424" s="61"/>
    </row>
    <row r="425" ht="15.75" customHeight="1">
      <c r="D425" s="61"/>
    </row>
    <row r="426" ht="15.75" customHeight="1">
      <c r="D426" s="61"/>
    </row>
    <row r="427" ht="15.75" customHeight="1">
      <c r="D427" s="61"/>
    </row>
    <row r="428" ht="15.75" customHeight="1">
      <c r="D428" s="61"/>
    </row>
    <row r="429" ht="15.75" customHeight="1">
      <c r="D429" s="61"/>
    </row>
    <row r="430" ht="15.75" customHeight="1">
      <c r="D430" s="61"/>
    </row>
    <row r="431" ht="15.75" customHeight="1">
      <c r="D431" s="61"/>
    </row>
    <row r="432" ht="15.75" customHeight="1">
      <c r="D432" s="61"/>
    </row>
    <row r="433" ht="15.75" customHeight="1">
      <c r="D433" s="61"/>
    </row>
    <row r="434" ht="15.75" customHeight="1">
      <c r="D434" s="61"/>
    </row>
    <row r="435" ht="15.75" customHeight="1">
      <c r="D435" s="61"/>
    </row>
    <row r="436" ht="15.75" customHeight="1">
      <c r="D436" s="61"/>
    </row>
    <row r="437" ht="15.75" customHeight="1">
      <c r="D437" s="61"/>
    </row>
    <row r="438" ht="15.75" customHeight="1">
      <c r="D438" s="61"/>
    </row>
    <row r="439" ht="15.75" customHeight="1">
      <c r="D439" s="61"/>
    </row>
    <row r="440" ht="15.75" customHeight="1">
      <c r="D440" s="61"/>
    </row>
    <row r="441" ht="15.75" customHeight="1">
      <c r="D441" s="61"/>
    </row>
    <row r="442" ht="15.75" customHeight="1">
      <c r="D442" s="61"/>
    </row>
    <row r="443" ht="15.75" customHeight="1">
      <c r="D443" s="61"/>
    </row>
    <row r="444" ht="15.75" customHeight="1">
      <c r="D444" s="61"/>
    </row>
    <row r="445" ht="15.75" customHeight="1">
      <c r="D445" s="61"/>
    </row>
    <row r="446" ht="15.75" customHeight="1">
      <c r="D446" s="61"/>
    </row>
    <row r="447" ht="15.75" customHeight="1">
      <c r="D447" s="61"/>
    </row>
    <row r="448" ht="15.75" customHeight="1">
      <c r="D448" s="61"/>
    </row>
    <row r="449" ht="15.75" customHeight="1">
      <c r="D449" s="61"/>
    </row>
    <row r="450" ht="15.75" customHeight="1">
      <c r="D450" s="61"/>
    </row>
    <row r="451" ht="15.75" customHeight="1">
      <c r="D451" s="61"/>
    </row>
    <row r="452" ht="15.75" customHeight="1">
      <c r="D452" s="61"/>
    </row>
    <row r="453" ht="15.75" customHeight="1">
      <c r="D453" s="61"/>
    </row>
    <row r="454" ht="15.75" customHeight="1">
      <c r="D454" s="61"/>
    </row>
    <row r="455" ht="15.75" customHeight="1">
      <c r="D455" s="61"/>
    </row>
    <row r="456" ht="15.75" customHeight="1">
      <c r="D456" s="61"/>
    </row>
    <row r="457" ht="15.75" customHeight="1">
      <c r="D457" s="61"/>
    </row>
    <row r="458" ht="15.75" customHeight="1">
      <c r="D458" s="61"/>
    </row>
    <row r="459" ht="15.75" customHeight="1">
      <c r="D459" s="61"/>
    </row>
    <row r="460" ht="15.75" customHeight="1">
      <c r="D460" s="61"/>
    </row>
    <row r="461" ht="15.75" customHeight="1">
      <c r="D461" s="61"/>
    </row>
    <row r="462" ht="15.75" customHeight="1">
      <c r="D462" s="61"/>
    </row>
    <row r="463" ht="15.75" customHeight="1">
      <c r="D463" s="61"/>
    </row>
    <row r="464" ht="15.75" customHeight="1">
      <c r="D464" s="61"/>
    </row>
    <row r="465" ht="15.75" customHeight="1">
      <c r="D465" s="61"/>
    </row>
    <row r="466" ht="15.75" customHeight="1">
      <c r="D466" s="61"/>
    </row>
    <row r="467" ht="15.75" customHeight="1">
      <c r="D467" s="61"/>
    </row>
    <row r="468" ht="15.75" customHeight="1">
      <c r="D468" s="61"/>
    </row>
    <row r="469" ht="15.75" customHeight="1">
      <c r="D469" s="61"/>
    </row>
    <row r="470" ht="15.75" customHeight="1">
      <c r="D470" s="61"/>
    </row>
    <row r="471" ht="15.75" customHeight="1">
      <c r="D471" s="61"/>
    </row>
    <row r="472" ht="15.75" customHeight="1">
      <c r="D472" s="61"/>
    </row>
    <row r="473" ht="15.75" customHeight="1">
      <c r="D473" s="61"/>
    </row>
    <row r="474" ht="15.75" customHeight="1">
      <c r="D474" s="61"/>
    </row>
    <row r="475" ht="15.75" customHeight="1">
      <c r="D475" s="61"/>
    </row>
    <row r="476" ht="15.75" customHeight="1">
      <c r="D476" s="61"/>
    </row>
    <row r="477" ht="15.75" customHeight="1">
      <c r="D477" s="61"/>
    </row>
    <row r="478" ht="15.75" customHeight="1">
      <c r="D478" s="61"/>
    </row>
    <row r="479" ht="15.75" customHeight="1">
      <c r="D479" s="61"/>
    </row>
    <row r="480" ht="15.75" customHeight="1">
      <c r="D480" s="61"/>
    </row>
    <row r="481" ht="15.75" customHeight="1">
      <c r="D481" s="61"/>
    </row>
    <row r="482" ht="15.75" customHeight="1">
      <c r="D482" s="61"/>
    </row>
    <row r="483" ht="15.75" customHeight="1">
      <c r="D483" s="61"/>
    </row>
    <row r="484" ht="15.75" customHeight="1">
      <c r="D484" s="61"/>
    </row>
    <row r="485" ht="15.75" customHeight="1">
      <c r="D485" s="61"/>
    </row>
    <row r="486" ht="15.75" customHeight="1">
      <c r="D486" s="61"/>
    </row>
    <row r="487" ht="15.75" customHeight="1">
      <c r="D487" s="61"/>
    </row>
    <row r="488" ht="15.75" customHeight="1">
      <c r="D488" s="61"/>
    </row>
    <row r="489" ht="15.75" customHeight="1">
      <c r="D489" s="61"/>
    </row>
    <row r="490" ht="15.75" customHeight="1">
      <c r="D490" s="61"/>
    </row>
    <row r="491" ht="15.75" customHeight="1">
      <c r="D491" s="61"/>
    </row>
    <row r="492" ht="15.75" customHeight="1">
      <c r="D492" s="61"/>
    </row>
    <row r="493" ht="15.75" customHeight="1">
      <c r="D493" s="61"/>
    </row>
    <row r="494" ht="15.75" customHeight="1">
      <c r="D494" s="61"/>
    </row>
    <row r="495" ht="15.75" customHeight="1">
      <c r="D495" s="61"/>
    </row>
    <row r="496" ht="15.75" customHeight="1">
      <c r="D496" s="61"/>
    </row>
    <row r="497" ht="15.75" customHeight="1">
      <c r="D497" s="61"/>
    </row>
    <row r="498" ht="15.75" customHeight="1">
      <c r="D498" s="61"/>
    </row>
    <row r="499" ht="15.75" customHeight="1">
      <c r="D499" s="61"/>
    </row>
    <row r="500" ht="15.75" customHeight="1">
      <c r="D500" s="61"/>
    </row>
    <row r="501" ht="15.75" customHeight="1">
      <c r="D501" s="61"/>
    </row>
    <row r="502" ht="15.75" customHeight="1">
      <c r="D502" s="61"/>
    </row>
    <row r="503" ht="15.75" customHeight="1">
      <c r="D503" s="61"/>
    </row>
    <row r="504" ht="15.75" customHeight="1">
      <c r="D504" s="61"/>
    </row>
    <row r="505" ht="15.75" customHeight="1">
      <c r="D505" s="61"/>
    </row>
    <row r="506" ht="15.75" customHeight="1">
      <c r="D506" s="61"/>
    </row>
    <row r="507" ht="15.75" customHeight="1">
      <c r="D507" s="61"/>
    </row>
    <row r="508" ht="15.75" customHeight="1">
      <c r="D508" s="61"/>
    </row>
    <row r="509" ht="15.75" customHeight="1">
      <c r="D509" s="61"/>
    </row>
    <row r="510" ht="15.75" customHeight="1">
      <c r="D510" s="61"/>
    </row>
    <row r="511" ht="15.75" customHeight="1">
      <c r="D511" s="61"/>
    </row>
    <row r="512" ht="15.75" customHeight="1">
      <c r="D512" s="61"/>
    </row>
    <row r="513" ht="15.75" customHeight="1">
      <c r="D513" s="61"/>
    </row>
    <row r="514" ht="15.75" customHeight="1">
      <c r="D514" s="61"/>
    </row>
    <row r="515" ht="15.75" customHeight="1">
      <c r="D515" s="61"/>
    </row>
    <row r="516" ht="15.75" customHeight="1">
      <c r="D516" s="61"/>
    </row>
    <row r="517" ht="15.75" customHeight="1">
      <c r="D517" s="61"/>
    </row>
    <row r="518" ht="15.75" customHeight="1">
      <c r="D518" s="61"/>
    </row>
    <row r="519" ht="15.75" customHeight="1">
      <c r="D519" s="61"/>
    </row>
    <row r="520" ht="15.75" customHeight="1">
      <c r="D520" s="61"/>
    </row>
    <row r="521" ht="15.75" customHeight="1">
      <c r="D521" s="61"/>
    </row>
    <row r="522" ht="15.75" customHeight="1">
      <c r="D522" s="61"/>
    </row>
    <row r="523" ht="15.75" customHeight="1">
      <c r="D523" s="61"/>
    </row>
    <row r="524" ht="15.75" customHeight="1">
      <c r="D524" s="61"/>
    </row>
    <row r="525" ht="15.75" customHeight="1">
      <c r="D525" s="61"/>
    </row>
    <row r="526" ht="15.75" customHeight="1">
      <c r="D526" s="61"/>
    </row>
    <row r="527" ht="15.75" customHeight="1">
      <c r="D527" s="61"/>
    </row>
    <row r="528" ht="15.75" customHeight="1">
      <c r="D528" s="61"/>
    </row>
    <row r="529" ht="15.75" customHeight="1">
      <c r="D529" s="61"/>
    </row>
    <row r="530" ht="15.75" customHeight="1">
      <c r="D530" s="61"/>
    </row>
    <row r="531" ht="15.75" customHeight="1">
      <c r="D531" s="61"/>
    </row>
    <row r="532" ht="15.75" customHeight="1">
      <c r="D532" s="61"/>
    </row>
    <row r="533" ht="15.75" customHeight="1">
      <c r="D533" s="61"/>
    </row>
    <row r="534" ht="15.75" customHeight="1">
      <c r="D534" s="61"/>
    </row>
    <row r="535" ht="15.75" customHeight="1">
      <c r="D535" s="61"/>
    </row>
    <row r="536" ht="15.75" customHeight="1">
      <c r="D536" s="61"/>
    </row>
    <row r="537" ht="15.75" customHeight="1">
      <c r="D537" s="61"/>
    </row>
    <row r="538" ht="15.75" customHeight="1">
      <c r="D538" s="61"/>
    </row>
    <row r="539" ht="15.75" customHeight="1">
      <c r="D539" s="61"/>
    </row>
    <row r="540" ht="15.75" customHeight="1">
      <c r="D540" s="61"/>
    </row>
    <row r="541" ht="15.75" customHeight="1">
      <c r="D541" s="61"/>
    </row>
    <row r="542" ht="15.75" customHeight="1">
      <c r="D542" s="61"/>
    </row>
    <row r="543" ht="15.75" customHeight="1">
      <c r="D543" s="61"/>
    </row>
    <row r="544" ht="15.75" customHeight="1">
      <c r="D544" s="61"/>
    </row>
    <row r="545" ht="15.75" customHeight="1">
      <c r="D545" s="61"/>
    </row>
    <row r="546" ht="15.75" customHeight="1">
      <c r="D546" s="61"/>
    </row>
    <row r="547" ht="15.75" customHeight="1">
      <c r="D547" s="61"/>
    </row>
    <row r="548" ht="15.75" customHeight="1">
      <c r="D548" s="61"/>
    </row>
    <row r="549" ht="15.75" customHeight="1">
      <c r="D549" s="61"/>
    </row>
    <row r="550" ht="15.75" customHeight="1">
      <c r="D550" s="61"/>
    </row>
    <row r="551" ht="15.75" customHeight="1">
      <c r="D551" s="61"/>
    </row>
    <row r="552" ht="15.75" customHeight="1">
      <c r="D552" s="61"/>
    </row>
    <row r="553" ht="15.75" customHeight="1">
      <c r="D553" s="61"/>
    </row>
    <row r="554" ht="15.75" customHeight="1">
      <c r="D554" s="61"/>
    </row>
    <row r="555" ht="15.75" customHeight="1">
      <c r="D555" s="61"/>
    </row>
    <row r="556" ht="15.75" customHeight="1">
      <c r="D556" s="61"/>
    </row>
    <row r="557" ht="15.75" customHeight="1">
      <c r="D557" s="61"/>
    </row>
    <row r="558" ht="15.75" customHeight="1">
      <c r="D558" s="61"/>
    </row>
    <row r="559" ht="15.75" customHeight="1">
      <c r="D559" s="61"/>
    </row>
    <row r="560" ht="15.75" customHeight="1">
      <c r="D560" s="61"/>
    </row>
    <row r="561" ht="15.75" customHeight="1">
      <c r="D561" s="61"/>
    </row>
    <row r="562" ht="15.75" customHeight="1">
      <c r="D562" s="61"/>
    </row>
    <row r="563" ht="15.75" customHeight="1">
      <c r="D563" s="61"/>
    </row>
    <row r="564" ht="15.75" customHeight="1">
      <c r="D564" s="61"/>
    </row>
    <row r="565" ht="15.75" customHeight="1">
      <c r="D565" s="61"/>
    </row>
    <row r="566" ht="15.75" customHeight="1">
      <c r="D566" s="61"/>
    </row>
    <row r="567" ht="15.75" customHeight="1">
      <c r="D567" s="61"/>
    </row>
    <row r="568" ht="15.75" customHeight="1">
      <c r="D568" s="61"/>
    </row>
    <row r="569" ht="15.75" customHeight="1">
      <c r="D569" s="61"/>
    </row>
    <row r="570" ht="15.75" customHeight="1">
      <c r="D570" s="61"/>
    </row>
    <row r="571" ht="15.75" customHeight="1">
      <c r="D571" s="61"/>
    </row>
    <row r="572" ht="15.75" customHeight="1">
      <c r="D572" s="61"/>
    </row>
    <row r="573" ht="15.75" customHeight="1">
      <c r="D573" s="61"/>
    </row>
    <row r="574" ht="15.75" customHeight="1">
      <c r="D574" s="61"/>
    </row>
    <row r="575" ht="15.75" customHeight="1">
      <c r="D575" s="61"/>
    </row>
    <row r="576" ht="15.75" customHeight="1">
      <c r="D576" s="61"/>
    </row>
    <row r="577" ht="15.75" customHeight="1">
      <c r="D577" s="61"/>
    </row>
    <row r="578" ht="15.75" customHeight="1">
      <c r="D578" s="61"/>
    </row>
    <row r="579" ht="15.75" customHeight="1">
      <c r="D579" s="61"/>
    </row>
    <row r="580" ht="15.75" customHeight="1">
      <c r="D580" s="61"/>
    </row>
    <row r="581" ht="15.75" customHeight="1">
      <c r="D581" s="61"/>
    </row>
    <row r="582" ht="15.75" customHeight="1">
      <c r="D582" s="61"/>
    </row>
    <row r="583" ht="15.75" customHeight="1">
      <c r="D583" s="61"/>
    </row>
    <row r="584" ht="15.75" customHeight="1">
      <c r="D584" s="61"/>
    </row>
    <row r="585" ht="15.75" customHeight="1">
      <c r="D585" s="61"/>
    </row>
    <row r="586" ht="15.75" customHeight="1">
      <c r="D586" s="61"/>
    </row>
    <row r="587" ht="15.75" customHeight="1">
      <c r="D587" s="61"/>
    </row>
    <row r="588" ht="15.75" customHeight="1">
      <c r="D588" s="61"/>
    </row>
    <row r="589" ht="15.75" customHeight="1">
      <c r="D589" s="61"/>
    </row>
    <row r="590" ht="15.75" customHeight="1">
      <c r="D590" s="61"/>
    </row>
    <row r="591" ht="15.75" customHeight="1">
      <c r="D591" s="61"/>
    </row>
    <row r="592" ht="15.75" customHeight="1">
      <c r="D592" s="61"/>
    </row>
    <row r="593" ht="15.75" customHeight="1">
      <c r="D593" s="61"/>
    </row>
    <row r="594" ht="15.75" customHeight="1">
      <c r="D594" s="61"/>
    </row>
    <row r="595" ht="15.75" customHeight="1">
      <c r="D595" s="61"/>
    </row>
    <row r="596" ht="15.75" customHeight="1">
      <c r="D596" s="61"/>
    </row>
    <row r="597" ht="15.75" customHeight="1">
      <c r="D597" s="61"/>
    </row>
    <row r="598" ht="15.75" customHeight="1">
      <c r="D598" s="61"/>
    </row>
    <row r="599" ht="15.75" customHeight="1">
      <c r="D599" s="61"/>
    </row>
    <row r="600" ht="15.75" customHeight="1">
      <c r="D600" s="61"/>
    </row>
    <row r="601" ht="15.75" customHeight="1">
      <c r="D601" s="61"/>
    </row>
    <row r="602" ht="15.75" customHeight="1">
      <c r="D602" s="61"/>
    </row>
    <row r="603" ht="15.75" customHeight="1">
      <c r="D603" s="61"/>
    </row>
    <row r="604" ht="15.75" customHeight="1">
      <c r="D604" s="61"/>
    </row>
    <row r="605" ht="15.75" customHeight="1">
      <c r="D605" s="61"/>
    </row>
    <row r="606" ht="15.75" customHeight="1">
      <c r="D606" s="61"/>
    </row>
    <row r="607" ht="15.75" customHeight="1">
      <c r="D607" s="61"/>
    </row>
    <row r="608" ht="15.75" customHeight="1">
      <c r="D608" s="61"/>
    </row>
    <row r="609" ht="15.75" customHeight="1">
      <c r="D609" s="61"/>
    </row>
    <row r="610" ht="15.75" customHeight="1">
      <c r="D610" s="61"/>
    </row>
    <row r="611" ht="15.75" customHeight="1">
      <c r="D611" s="61"/>
    </row>
    <row r="612" ht="15.75" customHeight="1">
      <c r="D612" s="61"/>
    </row>
    <row r="613" ht="15.75" customHeight="1">
      <c r="D613" s="61"/>
    </row>
    <row r="614" ht="15.75" customHeight="1">
      <c r="D614" s="61"/>
    </row>
    <row r="615" ht="15.75" customHeight="1">
      <c r="D615" s="61"/>
    </row>
    <row r="616" ht="15.75" customHeight="1">
      <c r="D616" s="61"/>
    </row>
    <row r="617" ht="15.75" customHeight="1">
      <c r="D617" s="61"/>
    </row>
    <row r="618" ht="15.75" customHeight="1">
      <c r="D618" s="61"/>
    </row>
    <row r="619" ht="15.75" customHeight="1">
      <c r="D619" s="61"/>
    </row>
    <row r="620" ht="15.75" customHeight="1">
      <c r="D620" s="61"/>
    </row>
    <row r="621" ht="15.75" customHeight="1">
      <c r="D621" s="61"/>
    </row>
    <row r="622" ht="15.75" customHeight="1">
      <c r="D622" s="61"/>
    </row>
    <row r="623" ht="15.75" customHeight="1">
      <c r="D623" s="61"/>
    </row>
    <row r="624" ht="15.75" customHeight="1">
      <c r="D624" s="61"/>
    </row>
    <row r="625" ht="15.75" customHeight="1">
      <c r="D625" s="61"/>
    </row>
    <row r="626" ht="15.75" customHeight="1">
      <c r="D626" s="61"/>
    </row>
    <row r="627" ht="15.75" customHeight="1">
      <c r="D627" s="61"/>
    </row>
    <row r="628" ht="15.75" customHeight="1">
      <c r="D628" s="61"/>
    </row>
    <row r="629" ht="15.75" customHeight="1">
      <c r="D629" s="61"/>
    </row>
    <row r="630" ht="15.75" customHeight="1">
      <c r="D630" s="61"/>
    </row>
    <row r="631" ht="15.75" customHeight="1">
      <c r="D631" s="61"/>
    </row>
    <row r="632" ht="15.75" customHeight="1">
      <c r="D632" s="61"/>
    </row>
    <row r="633" ht="15.75" customHeight="1">
      <c r="D633" s="61"/>
    </row>
    <row r="634" ht="15.75" customHeight="1">
      <c r="D634" s="61"/>
    </row>
    <row r="635" ht="15.75" customHeight="1">
      <c r="D635" s="61"/>
    </row>
    <row r="636" ht="15.75" customHeight="1">
      <c r="D636" s="61"/>
    </row>
    <row r="637" ht="15.75" customHeight="1">
      <c r="D637" s="61"/>
    </row>
    <row r="638" ht="15.75" customHeight="1">
      <c r="D638" s="61"/>
    </row>
    <row r="639" ht="15.75" customHeight="1">
      <c r="D639" s="61"/>
    </row>
    <row r="640" ht="15.75" customHeight="1">
      <c r="D640" s="61"/>
    </row>
    <row r="641" ht="15.75" customHeight="1">
      <c r="D641" s="61"/>
    </row>
    <row r="642" ht="15.75" customHeight="1">
      <c r="D642" s="61"/>
    </row>
    <row r="643" ht="15.75" customHeight="1">
      <c r="D643" s="61"/>
    </row>
    <row r="644" ht="15.75" customHeight="1">
      <c r="D644" s="61"/>
    </row>
    <row r="645" ht="15.75" customHeight="1">
      <c r="D645" s="61"/>
    </row>
    <row r="646" ht="15.75" customHeight="1">
      <c r="D646" s="61"/>
    </row>
    <row r="647" ht="15.75" customHeight="1">
      <c r="D647" s="61"/>
    </row>
    <row r="648" ht="15.75" customHeight="1">
      <c r="D648" s="61"/>
    </row>
    <row r="649" ht="15.75" customHeight="1">
      <c r="D649" s="61"/>
    </row>
    <row r="650" ht="15.75" customHeight="1">
      <c r="D650" s="61"/>
    </row>
    <row r="651" ht="15.75" customHeight="1">
      <c r="D651" s="61"/>
    </row>
    <row r="652" ht="15.75" customHeight="1">
      <c r="D652" s="61"/>
    </row>
    <row r="653" ht="15.75" customHeight="1">
      <c r="D653" s="61"/>
    </row>
    <row r="654" ht="15.75" customHeight="1">
      <c r="D654" s="61"/>
    </row>
    <row r="655" ht="15.75" customHeight="1">
      <c r="D655" s="61"/>
    </row>
    <row r="656" ht="15.75" customHeight="1">
      <c r="D656" s="61"/>
    </row>
    <row r="657" ht="15.75" customHeight="1">
      <c r="D657" s="61"/>
    </row>
    <row r="658" ht="15.75" customHeight="1">
      <c r="D658" s="61"/>
    </row>
    <row r="659" ht="15.75" customHeight="1">
      <c r="D659" s="61"/>
    </row>
    <row r="660" ht="15.75" customHeight="1">
      <c r="D660" s="61"/>
    </row>
    <row r="661" ht="15.75" customHeight="1">
      <c r="D661" s="61"/>
    </row>
    <row r="662" ht="15.75" customHeight="1">
      <c r="D662" s="61"/>
    </row>
    <row r="663" ht="15.75" customHeight="1">
      <c r="D663" s="61"/>
    </row>
    <row r="664" ht="15.75" customHeight="1">
      <c r="D664" s="61"/>
    </row>
    <row r="665" ht="15.75" customHeight="1">
      <c r="D665" s="61"/>
    </row>
    <row r="666" ht="15.75" customHeight="1">
      <c r="D666" s="61"/>
    </row>
    <row r="667" ht="15.75" customHeight="1">
      <c r="D667" s="61"/>
    </row>
    <row r="668" ht="15.75" customHeight="1">
      <c r="D668" s="61"/>
    </row>
    <row r="669" ht="15.75" customHeight="1">
      <c r="D669" s="61"/>
    </row>
    <row r="670" ht="15.75" customHeight="1">
      <c r="D670" s="61"/>
    </row>
    <row r="671" ht="15.75" customHeight="1">
      <c r="D671" s="61"/>
    </row>
    <row r="672" ht="15.75" customHeight="1">
      <c r="D672" s="61"/>
    </row>
    <row r="673" ht="15.75" customHeight="1">
      <c r="D673" s="61"/>
    </row>
    <row r="674" ht="15.75" customHeight="1">
      <c r="D674" s="61"/>
    </row>
    <row r="675" ht="15.75" customHeight="1">
      <c r="D675" s="61"/>
    </row>
    <row r="676" ht="15.75" customHeight="1">
      <c r="D676" s="61"/>
    </row>
    <row r="677" ht="15.75" customHeight="1">
      <c r="D677" s="61"/>
    </row>
    <row r="678" ht="15.75" customHeight="1">
      <c r="D678" s="61"/>
    </row>
    <row r="679" ht="15.75" customHeight="1">
      <c r="D679" s="61"/>
    </row>
    <row r="680" ht="15.75" customHeight="1">
      <c r="D680" s="61"/>
    </row>
    <row r="681" ht="15.75" customHeight="1">
      <c r="D681" s="61"/>
    </row>
    <row r="682" ht="15.75" customHeight="1">
      <c r="D682" s="61"/>
    </row>
    <row r="683" ht="15.75" customHeight="1">
      <c r="D683" s="61"/>
    </row>
    <row r="684" ht="15.75" customHeight="1">
      <c r="D684" s="61"/>
    </row>
    <row r="685" ht="15.75" customHeight="1">
      <c r="D685" s="61"/>
    </row>
    <row r="686" ht="15.75" customHeight="1">
      <c r="D686" s="61"/>
    </row>
    <row r="687" ht="15.75" customHeight="1">
      <c r="D687" s="61"/>
    </row>
    <row r="688" ht="15.75" customHeight="1">
      <c r="D688" s="61"/>
    </row>
    <row r="689" ht="15.75" customHeight="1">
      <c r="D689" s="61"/>
    </row>
    <row r="690" ht="15.75" customHeight="1">
      <c r="D690" s="61"/>
    </row>
    <row r="691" ht="15.75" customHeight="1">
      <c r="D691" s="61"/>
    </row>
    <row r="692" ht="15.75" customHeight="1">
      <c r="D692" s="61"/>
    </row>
    <row r="693" ht="15.75" customHeight="1">
      <c r="D693" s="61"/>
    </row>
    <row r="694" ht="15.75" customHeight="1">
      <c r="D694" s="61"/>
    </row>
    <row r="695" ht="15.75" customHeight="1">
      <c r="D695" s="61"/>
    </row>
    <row r="696" ht="15.75" customHeight="1">
      <c r="D696" s="61"/>
    </row>
    <row r="697" ht="15.75" customHeight="1">
      <c r="D697" s="61"/>
    </row>
    <row r="698" ht="15.75" customHeight="1">
      <c r="D698" s="61"/>
    </row>
    <row r="699" ht="15.75" customHeight="1">
      <c r="D699" s="61"/>
    </row>
    <row r="700" ht="15.75" customHeight="1">
      <c r="D700" s="61"/>
    </row>
    <row r="701" ht="15.75" customHeight="1">
      <c r="D701" s="61"/>
    </row>
    <row r="702" ht="15.75" customHeight="1">
      <c r="D702" s="61"/>
    </row>
    <row r="703" ht="15.75" customHeight="1">
      <c r="D703" s="61"/>
    </row>
    <row r="704" ht="15.75" customHeight="1">
      <c r="D704" s="61"/>
    </row>
    <row r="705" ht="15.75" customHeight="1">
      <c r="D705" s="61"/>
    </row>
    <row r="706" ht="15.75" customHeight="1">
      <c r="D706" s="61"/>
    </row>
    <row r="707" ht="15.75" customHeight="1">
      <c r="D707" s="61"/>
    </row>
    <row r="708" ht="15.75" customHeight="1">
      <c r="D708" s="61"/>
    </row>
    <row r="709" ht="15.75" customHeight="1">
      <c r="D709" s="61"/>
    </row>
    <row r="710" ht="15.75" customHeight="1">
      <c r="D710" s="61"/>
    </row>
    <row r="711" ht="15.75" customHeight="1">
      <c r="D711" s="61"/>
    </row>
    <row r="712" ht="15.75" customHeight="1">
      <c r="D712" s="61"/>
    </row>
    <row r="713" ht="15.75" customHeight="1">
      <c r="D713" s="61"/>
    </row>
    <row r="714" ht="15.75" customHeight="1">
      <c r="D714" s="61"/>
    </row>
    <row r="715" ht="15.75" customHeight="1">
      <c r="D715" s="61"/>
    </row>
    <row r="716" ht="15.75" customHeight="1">
      <c r="D716" s="61"/>
    </row>
    <row r="717" ht="15.75" customHeight="1">
      <c r="D717" s="61"/>
    </row>
    <row r="718" ht="15.75" customHeight="1">
      <c r="D718" s="61"/>
    </row>
    <row r="719" ht="15.75" customHeight="1">
      <c r="D719" s="61"/>
    </row>
    <row r="720" ht="15.75" customHeight="1">
      <c r="D720" s="61"/>
    </row>
    <row r="721" ht="15.75" customHeight="1">
      <c r="D721" s="61"/>
    </row>
    <row r="722" ht="15.75" customHeight="1">
      <c r="D722" s="61"/>
    </row>
    <row r="723" ht="15.75" customHeight="1">
      <c r="D723" s="61"/>
    </row>
    <row r="724" ht="15.75" customHeight="1">
      <c r="D724" s="61"/>
    </row>
    <row r="725" ht="15.75" customHeight="1">
      <c r="D725" s="61"/>
    </row>
    <row r="726" ht="15.75" customHeight="1">
      <c r="D726" s="61"/>
    </row>
    <row r="727" ht="15.75" customHeight="1">
      <c r="D727" s="61"/>
    </row>
    <row r="728" ht="15.75" customHeight="1">
      <c r="D728" s="61"/>
    </row>
    <row r="729" ht="15.75" customHeight="1">
      <c r="D729" s="61"/>
    </row>
    <row r="730" ht="15.75" customHeight="1">
      <c r="D730" s="61"/>
    </row>
    <row r="731" ht="15.75" customHeight="1">
      <c r="D731" s="61"/>
    </row>
    <row r="732" ht="15.75" customHeight="1">
      <c r="D732" s="61"/>
    </row>
    <row r="733" ht="15.75" customHeight="1">
      <c r="D733" s="61"/>
    </row>
    <row r="734" ht="15.75" customHeight="1">
      <c r="D734" s="61"/>
    </row>
    <row r="735" ht="15.75" customHeight="1">
      <c r="D735" s="61"/>
    </row>
    <row r="736" ht="15.75" customHeight="1">
      <c r="D736" s="61"/>
    </row>
    <row r="737" ht="15.75" customHeight="1">
      <c r="D737" s="61"/>
    </row>
    <row r="738" ht="15.75" customHeight="1">
      <c r="D738" s="61"/>
    </row>
    <row r="739" ht="15.75" customHeight="1">
      <c r="D739" s="61"/>
    </row>
    <row r="740" ht="15.75" customHeight="1">
      <c r="D740" s="61"/>
    </row>
    <row r="741" ht="15.75" customHeight="1">
      <c r="D741" s="61"/>
    </row>
    <row r="742" ht="15.75" customHeight="1">
      <c r="D742" s="61"/>
    </row>
    <row r="743" ht="15.75" customHeight="1">
      <c r="D743" s="61"/>
    </row>
    <row r="744" ht="15.75" customHeight="1">
      <c r="D744" s="61"/>
    </row>
    <row r="745" ht="15.75" customHeight="1">
      <c r="D745" s="61"/>
    </row>
    <row r="746" ht="15.75" customHeight="1">
      <c r="D746" s="61"/>
    </row>
    <row r="747" ht="15.75" customHeight="1">
      <c r="D747" s="61"/>
    </row>
    <row r="748" ht="15.75" customHeight="1">
      <c r="D748" s="61"/>
    </row>
    <row r="749" ht="15.75" customHeight="1">
      <c r="D749" s="61"/>
    </row>
    <row r="750" ht="15.75" customHeight="1">
      <c r="D750" s="61"/>
    </row>
    <row r="751" ht="15.75" customHeight="1">
      <c r="D751" s="61"/>
    </row>
    <row r="752" ht="15.75" customHeight="1">
      <c r="D752" s="61"/>
    </row>
    <row r="753" ht="15.75" customHeight="1">
      <c r="D753" s="61"/>
    </row>
    <row r="754" ht="15.75" customHeight="1">
      <c r="D754" s="61"/>
    </row>
    <row r="755" ht="15.75" customHeight="1">
      <c r="D755" s="61"/>
    </row>
    <row r="756" ht="15.75" customHeight="1">
      <c r="D756" s="61"/>
    </row>
    <row r="757" ht="15.75" customHeight="1">
      <c r="D757" s="61"/>
    </row>
    <row r="758" ht="15.75" customHeight="1">
      <c r="D758" s="61"/>
    </row>
    <row r="759" ht="15.75" customHeight="1">
      <c r="D759" s="61"/>
    </row>
    <row r="760" ht="15.75" customHeight="1">
      <c r="D760" s="61"/>
    </row>
    <row r="761" ht="15.75" customHeight="1">
      <c r="D761" s="61"/>
    </row>
    <row r="762" ht="15.75" customHeight="1">
      <c r="D762" s="61"/>
    </row>
    <row r="763" ht="15.75" customHeight="1">
      <c r="D763" s="61"/>
    </row>
    <row r="764" ht="15.75" customHeight="1">
      <c r="D764" s="61"/>
    </row>
    <row r="765" ht="15.75" customHeight="1">
      <c r="D765" s="61"/>
    </row>
    <row r="766" ht="15.75" customHeight="1">
      <c r="D766" s="61"/>
    </row>
    <row r="767" ht="15.75" customHeight="1">
      <c r="D767" s="61"/>
    </row>
    <row r="768" ht="15.75" customHeight="1">
      <c r="D768" s="61"/>
    </row>
    <row r="769" ht="15.75" customHeight="1">
      <c r="D769" s="61"/>
    </row>
    <row r="770" ht="15.75" customHeight="1">
      <c r="D770" s="61"/>
    </row>
    <row r="771" ht="15.75" customHeight="1">
      <c r="D771" s="61"/>
    </row>
    <row r="772" ht="15.75" customHeight="1">
      <c r="D772" s="61"/>
    </row>
    <row r="773" ht="15.75" customHeight="1">
      <c r="D773" s="61"/>
    </row>
    <row r="774" ht="15.75" customHeight="1">
      <c r="D774" s="61"/>
    </row>
    <row r="775" ht="15.75" customHeight="1">
      <c r="D775" s="61"/>
    </row>
    <row r="776" ht="15.75" customHeight="1">
      <c r="D776" s="61"/>
    </row>
    <row r="777" ht="15.75" customHeight="1">
      <c r="D777" s="61"/>
    </row>
    <row r="778" ht="15.75" customHeight="1">
      <c r="D778" s="61"/>
    </row>
    <row r="779" ht="15.75" customHeight="1">
      <c r="D779" s="61"/>
    </row>
    <row r="780" ht="15.75" customHeight="1">
      <c r="D780" s="61"/>
    </row>
    <row r="781" ht="15.75" customHeight="1">
      <c r="D781" s="61"/>
    </row>
    <row r="782" ht="15.75" customHeight="1">
      <c r="D782" s="61"/>
    </row>
    <row r="783" ht="15.75" customHeight="1">
      <c r="D783" s="61"/>
    </row>
    <row r="784" ht="15.75" customHeight="1">
      <c r="D784" s="61"/>
    </row>
    <row r="785" ht="15.75" customHeight="1">
      <c r="D785" s="61"/>
    </row>
    <row r="786" ht="15.75" customHeight="1">
      <c r="D786" s="61"/>
    </row>
    <row r="787" ht="15.75" customHeight="1">
      <c r="D787" s="61"/>
    </row>
    <row r="788" ht="15.75" customHeight="1">
      <c r="D788" s="61"/>
    </row>
    <row r="789" ht="15.75" customHeight="1">
      <c r="D789" s="61"/>
    </row>
    <row r="790" ht="15.75" customHeight="1">
      <c r="D790" s="61"/>
    </row>
    <row r="791" ht="15.75" customHeight="1">
      <c r="D791" s="61"/>
    </row>
    <row r="792" ht="15.75" customHeight="1">
      <c r="D792" s="61"/>
    </row>
    <row r="793" ht="15.75" customHeight="1">
      <c r="D793" s="61"/>
    </row>
    <row r="794" ht="15.75" customHeight="1">
      <c r="D794" s="61"/>
    </row>
    <row r="795" ht="15.75" customHeight="1">
      <c r="D795" s="61"/>
    </row>
    <row r="796" ht="15.75" customHeight="1">
      <c r="D796" s="61"/>
    </row>
    <row r="797" ht="15.75" customHeight="1">
      <c r="D797" s="61"/>
    </row>
    <row r="798" ht="15.75" customHeight="1">
      <c r="D798" s="61"/>
    </row>
    <row r="799" ht="15.75" customHeight="1">
      <c r="D799" s="61"/>
    </row>
    <row r="800" ht="15.75" customHeight="1">
      <c r="D800" s="61"/>
    </row>
    <row r="801" ht="15.75" customHeight="1">
      <c r="D801" s="61"/>
    </row>
    <row r="802" ht="15.75" customHeight="1">
      <c r="D802" s="61"/>
    </row>
    <row r="803" ht="15.75" customHeight="1">
      <c r="D803" s="61"/>
    </row>
    <row r="804" ht="15.75" customHeight="1">
      <c r="D804" s="61"/>
    </row>
    <row r="805" ht="15.75" customHeight="1">
      <c r="D805" s="61"/>
    </row>
    <row r="806" ht="15.75" customHeight="1">
      <c r="D806" s="61"/>
    </row>
    <row r="807" ht="15.75" customHeight="1">
      <c r="D807" s="61"/>
    </row>
    <row r="808" ht="15.75" customHeight="1">
      <c r="D808" s="61"/>
    </row>
    <row r="809" ht="15.75" customHeight="1">
      <c r="D809" s="61"/>
    </row>
    <row r="810" ht="15.75" customHeight="1">
      <c r="D810" s="61"/>
    </row>
    <row r="811" ht="15.75" customHeight="1">
      <c r="D811" s="61"/>
    </row>
    <row r="812" ht="15.75" customHeight="1">
      <c r="D812" s="61"/>
    </row>
    <row r="813" ht="15.75" customHeight="1">
      <c r="D813" s="61"/>
    </row>
    <row r="814" ht="15.75" customHeight="1">
      <c r="D814" s="61"/>
    </row>
    <row r="815" ht="15.75" customHeight="1">
      <c r="D815" s="61"/>
    </row>
    <row r="816" ht="15.75" customHeight="1">
      <c r="D816" s="61"/>
    </row>
    <row r="817" ht="15.75" customHeight="1">
      <c r="D817" s="61"/>
    </row>
    <row r="818" ht="15.75" customHeight="1">
      <c r="D818" s="61"/>
    </row>
    <row r="819" ht="15.75" customHeight="1">
      <c r="D819" s="61"/>
    </row>
    <row r="820" ht="15.75" customHeight="1">
      <c r="D820" s="61"/>
    </row>
    <row r="821" ht="15.75" customHeight="1">
      <c r="D821" s="61"/>
    </row>
    <row r="822" ht="15.75" customHeight="1">
      <c r="D822" s="61"/>
    </row>
    <row r="823" ht="15.75" customHeight="1">
      <c r="D823" s="61"/>
    </row>
    <row r="824" ht="15.75" customHeight="1">
      <c r="D824" s="61"/>
    </row>
    <row r="825" ht="15.75" customHeight="1">
      <c r="D825" s="61"/>
    </row>
    <row r="826" ht="15.75" customHeight="1">
      <c r="D826" s="61"/>
    </row>
    <row r="827" ht="15.75" customHeight="1">
      <c r="D827" s="61"/>
    </row>
    <row r="828" ht="15.75" customHeight="1">
      <c r="D828" s="61"/>
    </row>
    <row r="829" ht="15.75" customHeight="1">
      <c r="D829" s="61"/>
    </row>
    <row r="830" ht="15.75" customHeight="1">
      <c r="D830" s="61"/>
    </row>
    <row r="831" ht="15.75" customHeight="1">
      <c r="D831" s="61"/>
    </row>
    <row r="832" ht="15.75" customHeight="1">
      <c r="D832" s="61"/>
    </row>
    <row r="833" ht="15.75" customHeight="1">
      <c r="D833" s="61"/>
    </row>
    <row r="834" ht="15.75" customHeight="1">
      <c r="D834" s="61"/>
    </row>
    <row r="835" ht="15.75" customHeight="1">
      <c r="D835" s="61"/>
    </row>
    <row r="836" ht="15.75" customHeight="1">
      <c r="D836" s="61"/>
    </row>
    <row r="837" ht="15.75" customHeight="1">
      <c r="D837" s="61"/>
    </row>
    <row r="838" ht="15.75" customHeight="1">
      <c r="D838" s="61"/>
    </row>
    <row r="839" ht="15.75" customHeight="1">
      <c r="D839" s="61"/>
    </row>
    <row r="840" ht="15.75" customHeight="1">
      <c r="D840" s="61"/>
    </row>
    <row r="841" ht="15.75" customHeight="1">
      <c r="D841" s="61"/>
    </row>
    <row r="842" ht="15.75" customHeight="1">
      <c r="D842" s="61"/>
    </row>
    <row r="843" ht="15.75" customHeight="1">
      <c r="D843" s="61"/>
    </row>
    <row r="844" ht="15.75" customHeight="1">
      <c r="D844" s="61"/>
    </row>
    <row r="845" ht="15.75" customHeight="1">
      <c r="D845" s="61"/>
    </row>
    <row r="846" ht="15.75" customHeight="1">
      <c r="D846" s="61"/>
    </row>
    <row r="847" ht="15.75" customHeight="1">
      <c r="D847" s="61"/>
    </row>
    <row r="848" ht="15.75" customHeight="1">
      <c r="D848" s="61"/>
    </row>
    <row r="849" ht="15.75" customHeight="1">
      <c r="D849" s="61"/>
    </row>
    <row r="850" ht="15.75" customHeight="1">
      <c r="D850" s="61"/>
    </row>
    <row r="851" ht="15.75" customHeight="1">
      <c r="D851" s="61"/>
    </row>
    <row r="852" ht="15.75" customHeight="1">
      <c r="D852" s="61"/>
    </row>
    <row r="853" ht="15.75" customHeight="1">
      <c r="D853" s="61"/>
    </row>
    <row r="854" ht="15.75" customHeight="1">
      <c r="D854" s="61"/>
    </row>
    <row r="855" ht="15.75" customHeight="1">
      <c r="D855" s="61"/>
    </row>
    <row r="856" ht="15.75" customHeight="1">
      <c r="D856" s="61"/>
    </row>
    <row r="857" ht="15.75" customHeight="1">
      <c r="D857" s="61"/>
    </row>
    <row r="858" ht="15.75" customHeight="1">
      <c r="D858" s="61"/>
    </row>
    <row r="859" ht="15.75" customHeight="1">
      <c r="D859" s="61"/>
    </row>
    <row r="860" ht="15.75" customHeight="1">
      <c r="D860" s="61"/>
    </row>
    <row r="861" ht="15.75" customHeight="1">
      <c r="D861" s="61"/>
    </row>
    <row r="862" ht="15.75" customHeight="1">
      <c r="D862" s="61"/>
    </row>
    <row r="863" ht="15.75" customHeight="1">
      <c r="D863" s="61"/>
    </row>
    <row r="864" ht="15.75" customHeight="1">
      <c r="D864" s="61"/>
    </row>
    <row r="865" ht="15.75" customHeight="1">
      <c r="D865" s="61"/>
    </row>
    <row r="866" ht="15.75" customHeight="1">
      <c r="D866" s="61"/>
    </row>
    <row r="867" ht="15.75" customHeight="1">
      <c r="D867" s="61"/>
    </row>
    <row r="868" ht="15.75" customHeight="1">
      <c r="D868" s="61"/>
    </row>
    <row r="869" ht="15.75" customHeight="1">
      <c r="D869" s="61"/>
    </row>
    <row r="870" ht="15.75" customHeight="1">
      <c r="D870" s="61"/>
    </row>
    <row r="871" ht="15.75" customHeight="1">
      <c r="D871" s="61"/>
    </row>
    <row r="872" ht="15.75" customHeight="1">
      <c r="D872" s="61"/>
    </row>
    <row r="873" ht="15.75" customHeight="1">
      <c r="D873" s="61"/>
    </row>
    <row r="874" ht="15.75" customHeight="1">
      <c r="D874" s="61"/>
    </row>
    <row r="875" ht="15.75" customHeight="1">
      <c r="D875" s="61"/>
    </row>
    <row r="876" ht="15.75" customHeight="1">
      <c r="D876" s="61"/>
    </row>
    <row r="877" ht="15.75" customHeight="1">
      <c r="D877" s="61"/>
    </row>
    <row r="878" ht="15.75" customHeight="1">
      <c r="D878" s="61"/>
    </row>
    <row r="879" ht="15.75" customHeight="1">
      <c r="D879" s="61"/>
    </row>
    <row r="880" ht="15.75" customHeight="1">
      <c r="D880" s="61"/>
    </row>
    <row r="881" ht="15.75" customHeight="1">
      <c r="D881" s="61"/>
    </row>
    <row r="882" ht="15.75" customHeight="1">
      <c r="D882" s="61"/>
    </row>
    <row r="883" ht="15.75" customHeight="1">
      <c r="D883" s="61"/>
    </row>
    <row r="884" ht="15.75" customHeight="1">
      <c r="D884" s="61"/>
    </row>
    <row r="885" ht="15.75" customHeight="1">
      <c r="D885" s="61"/>
    </row>
    <row r="886" ht="15.75" customHeight="1">
      <c r="D886" s="61"/>
    </row>
    <row r="887" ht="15.75" customHeight="1">
      <c r="D887" s="61"/>
    </row>
    <row r="888" ht="15.75" customHeight="1">
      <c r="D888" s="61"/>
    </row>
    <row r="889" ht="15.75" customHeight="1">
      <c r="D889" s="61"/>
    </row>
    <row r="890" ht="15.75" customHeight="1">
      <c r="D890" s="61"/>
    </row>
    <row r="891" ht="15.75" customHeight="1">
      <c r="D891" s="61"/>
    </row>
    <row r="892" ht="15.75" customHeight="1">
      <c r="D892" s="61"/>
    </row>
    <row r="893" ht="15.75" customHeight="1">
      <c r="D893" s="61"/>
    </row>
    <row r="894" ht="15.75" customHeight="1">
      <c r="D894" s="61"/>
    </row>
    <row r="895" ht="15.75" customHeight="1">
      <c r="D895" s="61"/>
    </row>
    <row r="896" ht="15.75" customHeight="1">
      <c r="D896" s="61"/>
    </row>
    <row r="897" ht="15.75" customHeight="1">
      <c r="D897" s="61"/>
    </row>
    <row r="898" ht="15.75" customHeight="1">
      <c r="D898" s="61"/>
    </row>
    <row r="899" ht="15.75" customHeight="1">
      <c r="D899" s="61"/>
    </row>
    <row r="900" ht="15.75" customHeight="1">
      <c r="D900" s="61"/>
    </row>
    <row r="901" ht="15.75" customHeight="1">
      <c r="D901" s="61"/>
    </row>
    <row r="902" ht="15.75" customHeight="1">
      <c r="D902" s="61"/>
    </row>
    <row r="903" ht="15.75" customHeight="1">
      <c r="D903" s="61"/>
    </row>
    <row r="904" ht="15.75" customHeight="1">
      <c r="D904" s="61"/>
    </row>
    <row r="905" ht="15.75" customHeight="1">
      <c r="D905" s="61"/>
    </row>
    <row r="906" ht="15.75" customHeight="1">
      <c r="D906" s="61"/>
    </row>
    <row r="907" ht="15.75" customHeight="1">
      <c r="D907" s="61"/>
    </row>
    <row r="908" ht="15.75" customHeight="1">
      <c r="D908" s="61"/>
    </row>
    <row r="909" ht="15.75" customHeight="1">
      <c r="D909" s="61"/>
    </row>
    <row r="910" ht="15.75" customHeight="1">
      <c r="D910" s="61"/>
    </row>
    <row r="911" ht="15.75" customHeight="1">
      <c r="D911" s="61"/>
    </row>
    <row r="912" ht="15.75" customHeight="1">
      <c r="D912" s="61"/>
    </row>
    <row r="913" ht="15.75" customHeight="1">
      <c r="D913" s="61"/>
    </row>
    <row r="914" ht="15.75" customHeight="1">
      <c r="D914" s="61"/>
    </row>
    <row r="915" ht="15.75" customHeight="1">
      <c r="D915" s="61"/>
    </row>
    <row r="916" ht="15.75" customHeight="1">
      <c r="D916" s="61"/>
    </row>
    <row r="917" ht="15.75" customHeight="1">
      <c r="D917" s="61"/>
    </row>
    <row r="918" ht="15.75" customHeight="1">
      <c r="D918" s="61"/>
    </row>
    <row r="919" ht="15.75" customHeight="1">
      <c r="D919" s="61"/>
    </row>
    <row r="920" ht="15.75" customHeight="1">
      <c r="D920" s="61"/>
    </row>
    <row r="921" ht="15.75" customHeight="1">
      <c r="D921" s="61"/>
    </row>
    <row r="922" ht="15.75" customHeight="1">
      <c r="D922" s="61"/>
    </row>
    <row r="923" ht="15.75" customHeight="1">
      <c r="D923" s="61"/>
    </row>
    <row r="924" ht="15.75" customHeight="1">
      <c r="D924" s="61"/>
    </row>
    <row r="925" ht="15.75" customHeight="1">
      <c r="D925" s="61"/>
    </row>
    <row r="926" ht="15.75" customHeight="1">
      <c r="D926" s="61"/>
    </row>
    <row r="927" ht="15.75" customHeight="1">
      <c r="D927" s="61"/>
    </row>
    <row r="928" ht="15.75" customHeight="1">
      <c r="D928" s="61"/>
    </row>
    <row r="929" ht="15.75" customHeight="1">
      <c r="D929" s="61"/>
    </row>
    <row r="930" ht="15.75" customHeight="1">
      <c r="D930" s="61"/>
    </row>
    <row r="931" ht="15.75" customHeight="1">
      <c r="D931" s="61"/>
    </row>
    <row r="932" ht="15.75" customHeight="1">
      <c r="D932" s="61"/>
    </row>
    <row r="933" ht="15.75" customHeight="1">
      <c r="D933" s="61"/>
    </row>
    <row r="934" ht="15.75" customHeight="1">
      <c r="D934" s="61"/>
    </row>
    <row r="935" ht="15.75" customHeight="1">
      <c r="D935" s="61"/>
    </row>
    <row r="936" ht="15.75" customHeight="1">
      <c r="D936" s="61"/>
    </row>
    <row r="937" ht="15.75" customHeight="1">
      <c r="D937" s="61"/>
    </row>
    <row r="938" ht="15.75" customHeight="1">
      <c r="D938" s="61"/>
    </row>
    <row r="939" ht="15.75" customHeight="1">
      <c r="D939" s="61"/>
    </row>
    <row r="940" ht="15.75" customHeight="1">
      <c r="D940" s="61"/>
    </row>
    <row r="941" ht="15.75" customHeight="1">
      <c r="D941" s="61"/>
    </row>
    <row r="942" ht="15.75" customHeight="1">
      <c r="D942" s="61"/>
    </row>
    <row r="943" ht="15.75" customHeight="1">
      <c r="D943" s="61"/>
    </row>
    <row r="944" ht="15.75" customHeight="1">
      <c r="D944" s="61"/>
    </row>
    <row r="945" ht="15.75" customHeight="1">
      <c r="D945" s="61"/>
    </row>
    <row r="946" ht="15.75" customHeight="1">
      <c r="D946" s="61"/>
    </row>
    <row r="947" ht="15.75" customHeight="1">
      <c r="D947" s="61"/>
    </row>
    <row r="948" ht="15.75" customHeight="1">
      <c r="D948" s="61"/>
    </row>
    <row r="949" ht="15.75" customHeight="1">
      <c r="D949" s="61"/>
    </row>
    <row r="950" ht="15.75" customHeight="1">
      <c r="D950" s="61"/>
    </row>
    <row r="951" ht="15.75" customHeight="1">
      <c r="D951" s="61"/>
    </row>
    <row r="952" ht="15.75" customHeight="1">
      <c r="D952" s="61"/>
    </row>
    <row r="953" ht="15.75" customHeight="1">
      <c r="D953" s="61"/>
    </row>
    <row r="954" ht="15.75" customHeight="1">
      <c r="D954" s="61"/>
    </row>
    <row r="955" ht="15.75" customHeight="1">
      <c r="D955" s="61"/>
    </row>
    <row r="956" ht="15.75" customHeight="1">
      <c r="D956" s="61"/>
    </row>
    <row r="957" ht="15.75" customHeight="1">
      <c r="D957" s="61"/>
    </row>
    <row r="958" ht="15.75" customHeight="1">
      <c r="D958" s="61"/>
    </row>
    <row r="959" ht="15.75" customHeight="1">
      <c r="D959" s="61"/>
    </row>
    <row r="960" ht="15.75" customHeight="1">
      <c r="D960" s="61"/>
    </row>
    <row r="961" ht="15.75" customHeight="1">
      <c r="D961" s="61"/>
    </row>
    <row r="962" ht="15.75" customHeight="1">
      <c r="D962" s="61"/>
    </row>
    <row r="963" ht="15.75" customHeight="1">
      <c r="D963" s="61"/>
    </row>
    <row r="964" ht="15.75" customHeight="1">
      <c r="D964" s="61"/>
    </row>
    <row r="965" ht="15.75" customHeight="1">
      <c r="D965" s="61"/>
    </row>
    <row r="966" ht="15.75" customHeight="1">
      <c r="D966" s="61"/>
    </row>
    <row r="967" ht="15.75" customHeight="1">
      <c r="D967" s="61"/>
    </row>
    <row r="968" ht="15.75" customHeight="1">
      <c r="D968" s="61"/>
    </row>
    <row r="969" ht="15.75" customHeight="1">
      <c r="D969" s="61"/>
    </row>
    <row r="970" ht="15.75" customHeight="1">
      <c r="D970" s="61"/>
    </row>
    <row r="971" ht="15.75" customHeight="1">
      <c r="D971" s="61"/>
    </row>
    <row r="972" ht="15.75" customHeight="1">
      <c r="D972" s="61"/>
    </row>
    <row r="973" ht="15.75" customHeight="1">
      <c r="D973" s="61"/>
    </row>
    <row r="974" ht="15.75" customHeight="1">
      <c r="D974" s="61"/>
    </row>
    <row r="975" ht="15.75" customHeight="1">
      <c r="D975" s="61"/>
    </row>
    <row r="976" ht="15.75" customHeight="1">
      <c r="D976" s="61"/>
    </row>
    <row r="977" ht="15.75" customHeight="1">
      <c r="D977" s="61"/>
    </row>
    <row r="978" ht="15.75" customHeight="1">
      <c r="D978" s="61"/>
    </row>
    <row r="979" ht="15.75" customHeight="1">
      <c r="D979" s="61"/>
    </row>
    <row r="980" ht="15.75" customHeight="1">
      <c r="D980" s="61"/>
    </row>
    <row r="981" ht="15.75" customHeight="1">
      <c r="D981" s="61"/>
    </row>
    <row r="982" ht="15.75" customHeight="1">
      <c r="D982" s="61"/>
    </row>
    <row r="983" ht="15.75" customHeight="1">
      <c r="D983" s="61"/>
    </row>
    <row r="984" ht="15.75" customHeight="1">
      <c r="D984" s="61"/>
    </row>
    <row r="985" ht="15.75" customHeight="1">
      <c r="D985" s="61"/>
    </row>
    <row r="986" ht="15.75" customHeight="1">
      <c r="D986" s="61"/>
    </row>
    <row r="987" ht="15.75" customHeight="1">
      <c r="D987" s="61"/>
    </row>
    <row r="988" ht="15.75" customHeight="1">
      <c r="D988" s="61"/>
    </row>
    <row r="989" ht="15.75" customHeight="1">
      <c r="D989" s="61"/>
    </row>
    <row r="990" ht="15.75" customHeight="1">
      <c r="D990" s="61"/>
    </row>
    <row r="991" ht="15.75" customHeight="1">
      <c r="D991" s="61"/>
    </row>
    <row r="992" ht="15.75" customHeight="1">
      <c r="D992" s="61"/>
    </row>
    <row r="993" ht="15.75" customHeight="1">
      <c r="D993" s="61"/>
    </row>
    <row r="994" ht="15.75" customHeight="1">
      <c r="D994" s="61"/>
    </row>
    <row r="995" ht="15.75" customHeight="1">
      <c r="D995" s="61"/>
    </row>
    <row r="996" ht="15.75" customHeight="1">
      <c r="D996" s="61"/>
    </row>
    <row r="997" ht="15.75" customHeight="1">
      <c r="D997" s="61"/>
    </row>
    <row r="998" ht="15.75" customHeight="1">
      <c r="D998" s="61"/>
    </row>
    <row r="999" ht="15.75" customHeight="1">
      <c r="D999" s="61"/>
    </row>
    <row r="1000" ht="15.75" customHeight="1">
      <c r="D1000" s="61"/>
    </row>
  </sheetData>
  <mergeCells count="2">
    <mergeCell ref="E1:F1"/>
    <mergeCell ref="F10:F12"/>
  </mergeCells>
  <conditionalFormatting sqref="E15">
    <cfRule type="cellIs" dxfId="14" priority="1" operator="equal">
      <formula>"Negative"</formula>
    </cfRule>
  </conditionalFormatting>
  <conditionalFormatting sqref="E15">
    <cfRule type="cellIs" dxfId="18" priority="2" operator="equal">
      <formula>"Negative"</formula>
    </cfRule>
  </conditionalFormatting>
  <conditionalFormatting sqref="E15">
    <cfRule type="cellIs" dxfId="19" priority="3" operator="equal">
      <formula>"Positive"</formula>
    </cfRule>
  </conditionalFormatting>
  <conditionalFormatting sqref="E15">
    <cfRule type="cellIs" dxfId="19" priority="4" operator="equal">
      <formula>"Positive"</formula>
    </cfRule>
  </conditionalFormatting>
  <conditionalFormatting sqref="F16">
    <cfRule type="cellIs" dxfId="19" priority="5" operator="equal">
      <formula>"Positive"</formula>
    </cfRule>
  </conditionalFormatting>
  <conditionalFormatting sqref="F17:F18">
    <cfRule type="cellIs" dxfId="8" priority="6" operator="equal">
      <formula>"Negative"</formula>
    </cfRule>
  </conditionalFormatting>
  <conditionalFormatting sqref="F17:F18">
    <cfRule type="cellIs" dxfId="18" priority="7" operator="equal">
      <formula>"Negative"</formula>
    </cfRule>
  </conditionalFormatting>
  <conditionalFormatting sqref="F17:F18">
    <cfRule type="cellIs" dxfId="14" priority="8" operator="equal">
      <formula>"Positive"</formula>
    </cfRule>
  </conditionalFormatting>
  <conditionalFormatting sqref="F17:F18">
    <cfRule type="cellIs" dxfId="18" priority="9" operator="equal">
      <formula>"Positive"</formula>
    </cfRule>
  </conditionalFormatting>
  <conditionalFormatting sqref="E15:F18">
    <cfRule type="colorScale" priority="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15:F16">
    <cfRule type="cellIs" dxfId="8" priority="11" operator="equal">
      <formula>"Positive"</formula>
    </cfRule>
  </conditionalFormatting>
  <conditionalFormatting sqref="E15:F16">
    <cfRule type="cellIs" dxfId="8" priority="12" operator="equal">
      <formula>"Positive"</formula>
    </cfRule>
  </conditionalFormatting>
  <conditionalFormatting sqref="E15:F16">
    <cfRule type="cellIs" dxfId="14" priority="13" operator="equal">
      <formula>"Negative"</formula>
    </cfRule>
  </conditionalFormatting>
  <conditionalFormatting sqref="G21">
    <cfRule type="cellIs" dxfId="8" priority="14" operator="equal">
      <formula>"Undetectable"</formula>
    </cfRule>
  </conditionalFormatting>
  <conditionalFormatting sqref="G21">
    <cfRule type="cellIs" dxfId="22" priority="15" operator="equal">
      <formula>"Detectable"</formula>
    </cfRule>
  </conditionalFormatting>
  <conditionalFormatting sqref="G26">
    <cfRule type="cellIs" dxfId="22" priority="16" operator="equal">
      <formula>"Detectable"</formula>
    </cfRule>
  </conditionalFormatting>
  <conditionalFormatting sqref="G26">
    <cfRule type="cellIs" dxfId="8" priority="17" operator="equal">
      <formula>"Undetectable"</formula>
    </cfRule>
  </conditionalFormatting>
  <conditionalFormatting sqref="G31">
    <cfRule type="cellIs" dxfId="8" priority="18" operator="equal">
      <formula>"Undetectable"</formula>
    </cfRule>
  </conditionalFormatting>
  <conditionalFormatting sqref="G31">
    <cfRule type="cellIs" dxfId="22" priority="19" operator="equal">
      <formula>"Detectable"</formula>
    </cfRule>
  </conditionalFormatting>
  <conditionalFormatting sqref="G36">
    <cfRule type="cellIs" dxfId="14" priority="20" operator="equal">
      <formula>"Re-assess"</formula>
    </cfRule>
  </conditionalFormatting>
  <conditionalFormatting sqref="G36">
    <cfRule type="cellIs" dxfId="8" priority="21" operator="equal">
      <formula>"Cured"</formula>
    </cfRule>
  </conditionalFormatting>
  <conditionalFormatting sqref="E6:E7 E19">
    <cfRule type="cellIs" dxfId="14" priority="22" operator="equal">
      <formula>"Positive"</formula>
    </cfRule>
  </conditionalFormatting>
  <conditionalFormatting sqref="E6:E7 E19">
    <cfRule type="cellIs" dxfId="8" priority="23" operator="equal">
      <formula>"Negative"</formula>
    </cfRule>
  </conditionalFormatting>
  <conditionalFormatting sqref="E21:E35 G3:I4 G6:I19">
    <cfRule type="expression" dxfId="18" priority="24">
      <formula>or(and(E21&lt;=today(), today()-E21&lt;weekday(today())), and(today()&lt;E21, E21-today()&lt;weekday(E21)))</formula>
    </cfRule>
  </conditionalFormatting>
  <conditionalFormatting sqref="G2:K2">
    <cfRule type="expression" dxfId="20" priority="25">
      <formula>and(G2&gt;today(), G2-today()&gt;=weekday(G2), G2-today()&lt;weekday(G2)+7)</formula>
    </cfRule>
  </conditionalFormatting>
  <conditionalFormatting sqref="G2:K2">
    <cfRule type="expression" dxfId="21" priority="26">
      <formula>or(and(G2&lt;=today(), today()-G2&lt;weekday(today())), and(today()&lt;G2, G2-today()&lt;weekday(G2)))</formula>
    </cfRule>
  </conditionalFormatting>
  <conditionalFormatting sqref="G2:K2">
    <cfRule type="expression" dxfId="18" priority="27">
      <formula>and(G2&lt;today(), today()-G2&gt;=weekday(today()), today()-G2&lt;weekday(today())+7)</formula>
    </cfRule>
  </conditionalFormatting>
  <conditionalFormatting sqref="G2:K2">
    <cfRule type="timePeriod" dxfId="18" priority="28" timePeriod="last7Days"/>
  </conditionalFormatting>
  <conditionalFormatting sqref="E21:E39">
    <cfRule type="expression" dxfId="21" priority="29">
      <formula>and(E21&gt;today(), E21-today()&gt;=weekday(E21), E21-today()&lt;weekday(E21)+7)</formula>
    </cfRule>
  </conditionalFormatting>
  <conditionalFormatting sqref="E21:E39">
    <cfRule type="expression" dxfId="21" priority="30">
      <formula>or(and(E21&lt;=today(), today()-E21&lt;weekday(today())), and(today()&lt;E21, E21-today()&lt;weekday(E21)))</formula>
    </cfRule>
  </conditionalFormatting>
  <conditionalFormatting sqref="E21:E39">
    <cfRule type="expression" dxfId="18" priority="31">
      <formula>and(E21&lt;today(), today()-E21&gt;=weekday(today()), today()-E21&lt;weekday(today())+7)</formula>
    </cfRule>
  </conditionalFormatting>
  <conditionalFormatting sqref="E21:E39">
    <cfRule type="timePeriod" dxfId="18" priority="32" timePeriod="last7Days"/>
  </conditionalFormatting>
  <conditionalFormatting sqref="L2:M2">
    <cfRule type="timePeriod" dxfId="18" priority="33" timePeriod="today"/>
  </conditionalFormatting>
  <conditionalFormatting sqref="L2:M2">
    <cfRule type="timePeriod" dxfId="14" priority="34" timePeriod="last7Days"/>
  </conditionalFormatting>
  <conditionalFormatting sqref="G5:I5">
    <cfRule type="expression" dxfId="18" priority="35">
      <formula>or(and(G5&lt;=today(), today()-G5&lt;weekday(today())), and(today()&lt;G5, G5-today()&lt;weekday(G5)))</formula>
    </cfRule>
  </conditionalFormatting>
  <conditionalFormatting sqref="L5">
    <cfRule type="expression" dxfId="18" priority="36">
      <formula>or(and(L5&lt;=today(), today()-L5&lt;weekday(today())), and(today()&lt;L5, L5-today()&lt;weekday(L5)))</formula>
    </cfRule>
  </conditionalFormatting>
  <conditionalFormatting sqref="L6">
    <cfRule type="expression" dxfId="18" priority="37">
      <formula>or(and(L6&lt;=today(), today()-L6&lt;weekday(today())), and(today()&lt;L6, L6-today()&lt;weekday(L6)))</formula>
    </cfRule>
  </conditionalFormatting>
  <conditionalFormatting sqref="E20">
    <cfRule type="expression" dxfId="18" priority="38">
      <formula>or(and(E20&lt;=today(), today()-E20&lt;weekday(today())), and(today()&lt;E20, E20-today()&lt;weekday(E20)))</formula>
    </cfRule>
  </conditionalFormatting>
  <conditionalFormatting sqref="E20">
    <cfRule type="expression" dxfId="21" priority="39">
      <formula>and(E20&gt;today(), E20-today()&gt;=weekday(E20), E20-today()&lt;weekday(E20)+7)</formula>
    </cfRule>
  </conditionalFormatting>
  <conditionalFormatting sqref="E20">
    <cfRule type="expression" dxfId="21" priority="40">
      <formula>or(and(E20&lt;=today(), today()-E20&lt;weekday(today())), and(today()&lt;E20, E20-today()&lt;weekday(E20)))</formula>
    </cfRule>
  </conditionalFormatting>
  <conditionalFormatting sqref="E20">
    <cfRule type="expression" dxfId="18" priority="41">
      <formula>and(E20&lt;today(), today()-E20&gt;=weekday(today()), today()-E20&lt;weekday(today())+7)</formula>
    </cfRule>
  </conditionalFormatting>
  <conditionalFormatting sqref="E20">
    <cfRule type="timePeriod" dxfId="18" priority="42" timePeriod="last7Days"/>
  </conditionalFormatting>
  <dataValidations>
    <dataValidation type="list" allowBlank="1" showInputMessage="1" showErrorMessage="1" prompt="ALERT! - Patient has HIV/HCV co-infection" sqref="E7">
      <formula1>'Color Key'!$K$19:$K$20</formula1>
    </dataValidation>
    <dataValidation type="list" allowBlank="1" showInputMessage="1" showErrorMessage="1" prompt="Order ETR Labs - Order ETR Labs" sqref="G26">
      <formula1>'Color Key'!$E$19:$E$20</formula1>
    </dataValidation>
    <dataValidation type="list" allowBlank="1" showInputMessage="1" showErrorMessage="1" prompt="ALERT - Red items, monitor closely!" sqref="F17:F18">
      <formula1>'Color Key'!$C$19:$C$20</formula1>
    </dataValidation>
    <dataValidation type="list" allowBlank="1" showInputMessage="1" showErrorMessage="1" prompt="Alert! - Red items, need to give immunization!" sqref="E15 F16">
      <formula1>Shots</formula1>
    </dataValidation>
    <dataValidation type="list" allowBlank="1" showInputMessage="1" showErrorMessage="1" prompt="CAUTION - CAUTION" sqref="E6">
      <formula1>'Color Key'!$I$19:$I$20</formula1>
    </dataValidation>
    <dataValidation type="list" allowBlank="1" showInputMessage="1" showErrorMessage="1" prompt="Schedule SVR Appt and Lab - Schedule SVR Appt and Lab" sqref="G31">
      <formula1>'Color Key'!$E$19:$E$20</formula1>
    </dataValidation>
    <dataValidation type="list" allowBlank="1" showInputMessage="1" showErrorMessage="1" prompt="ALERT - Patient may need substance abuse counseling" sqref="E19">
      <formula1>'Color Key'!$M$19:$M$20</formula1>
    </dataValidation>
    <dataValidation type="list" allowBlank="1" showInputMessage="1" showErrorMessage="1" prompt="Talk about prevention - Don't forget to talk about prevention of re-infection!" sqref="G36">
      <formula1>'Color Key'!$G$19:$G$20</formula1>
    </dataValidation>
    <dataValidation type="list" allowBlank="1" showInputMessage="1" showErrorMessage="1" prompt="Order 8 week Labs - Order 8 week Labs" sqref="G21">
      <formula1>'Color Key'!$E$19:$E$20</formula1>
    </dataValidation>
  </dataValidations>
  <hyperlinks>
    <hyperlink display="Link to Ongoing Patients" location="Ongoing!A1" ref="I20"/>
  </hyperlink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75"/>
    <col customWidth="1" min="2" max="2" width="14.38"/>
    <col customWidth="1" min="3" max="3" width="0.38"/>
    <col customWidth="1" min="4" max="4" width="15.13"/>
    <col customWidth="1" min="5" max="5" width="17.38"/>
    <col customWidth="1" min="6" max="6" width="22.5"/>
    <col customWidth="1" min="7" max="7" width="11.25"/>
    <col customWidth="1" min="8" max="8" width="10.0"/>
    <col customWidth="1" min="9" max="9" width="10.88"/>
    <col customWidth="1" min="10" max="14" width="8.5"/>
    <col customWidth="1" min="15" max="26" width="7.75"/>
  </cols>
  <sheetData>
    <row r="1" ht="51.0" customHeight="1">
      <c r="A1" s="144"/>
      <c r="B1" s="287" t="s">
        <v>183</v>
      </c>
      <c r="C1" s="212" t="s">
        <v>184</v>
      </c>
      <c r="D1" s="318" t="s">
        <v>184</v>
      </c>
      <c r="E1" s="215" t="s">
        <v>185</v>
      </c>
      <c r="F1" s="216"/>
      <c r="G1" s="217" t="s">
        <v>186</v>
      </c>
      <c r="H1" s="218" t="s">
        <v>187</v>
      </c>
      <c r="I1" s="219" t="s">
        <v>188</v>
      </c>
      <c r="J1" s="219" t="s">
        <v>189</v>
      </c>
      <c r="K1" s="219" t="s">
        <v>190</v>
      </c>
      <c r="L1" s="220" t="s">
        <v>191</v>
      </c>
      <c r="M1" s="220" t="s">
        <v>192</v>
      </c>
      <c r="N1" s="221" t="s">
        <v>193</v>
      </c>
    </row>
    <row r="2" ht="15.0" customHeight="1">
      <c r="A2" s="222"/>
      <c r="B2" s="222" t="s">
        <v>194</v>
      </c>
      <c r="C2" s="222" t="b">
        <v>0</v>
      </c>
      <c r="D2" s="310" t="str">
        <f t="shared" ref="D2:D19" si="1">IF(C2=TRUE, NOW(), " ")</f>
        <v> </v>
      </c>
      <c r="G2" s="224"/>
      <c r="H2" s="225">
        <f>G2+180</f>
        <v>180</v>
      </c>
      <c r="I2" s="226"/>
      <c r="J2" s="226">
        <f>I2+28</f>
        <v>28</v>
      </c>
      <c r="K2" s="226">
        <f>I2+180</f>
        <v>180</v>
      </c>
      <c r="L2" s="227"/>
      <c r="M2" s="227">
        <f>L2+28</f>
        <v>28</v>
      </c>
      <c r="N2" s="228">
        <f>M2+120</f>
        <v>148</v>
      </c>
    </row>
    <row r="3" ht="15.0" customHeight="1">
      <c r="A3" s="222"/>
      <c r="B3" s="222" t="s">
        <v>195</v>
      </c>
      <c r="C3" s="222" t="b">
        <v>0</v>
      </c>
      <c r="D3" s="310" t="str">
        <f t="shared" si="1"/>
        <v> </v>
      </c>
      <c r="E3" s="210" t="s">
        <v>196</v>
      </c>
    </row>
    <row r="4">
      <c r="A4" s="229"/>
      <c r="B4" s="222" t="s">
        <v>197</v>
      </c>
      <c r="C4" s="222" t="b">
        <v>0</v>
      </c>
      <c r="D4" s="310" t="str">
        <f t="shared" si="1"/>
        <v> </v>
      </c>
      <c r="F4" s="48"/>
    </row>
    <row r="5">
      <c r="A5" s="229"/>
      <c r="B5" s="222" t="s">
        <v>198</v>
      </c>
      <c r="C5" s="222" t="b">
        <v>0</v>
      </c>
      <c r="D5" s="310" t="str">
        <f t="shared" si="1"/>
        <v> </v>
      </c>
      <c r="F5" s="48"/>
      <c r="G5" s="48" t="s">
        <v>199</v>
      </c>
      <c r="H5" s="48"/>
      <c r="I5" s="48" t="s">
        <v>199</v>
      </c>
      <c r="J5" s="48"/>
      <c r="K5" s="48"/>
      <c r="L5" s="48" t="s">
        <v>199</v>
      </c>
    </row>
    <row r="6">
      <c r="A6" s="229"/>
      <c r="B6" s="222" t="s">
        <v>200</v>
      </c>
      <c r="C6" s="222" t="b">
        <v>0</v>
      </c>
      <c r="D6" s="310" t="str">
        <f t="shared" si="1"/>
        <v> </v>
      </c>
      <c r="E6" s="231"/>
      <c r="F6" s="48"/>
      <c r="G6" s="210" t="s">
        <v>201</v>
      </c>
      <c r="I6" s="210" t="s">
        <v>201</v>
      </c>
      <c r="L6" s="210" t="s">
        <v>201</v>
      </c>
    </row>
    <row r="7">
      <c r="A7" s="222"/>
      <c r="B7" s="222" t="s">
        <v>202</v>
      </c>
      <c r="C7" s="222" t="b">
        <v>0</v>
      </c>
      <c r="D7" s="310" t="str">
        <f t="shared" si="1"/>
        <v> </v>
      </c>
      <c r="E7" s="232"/>
      <c r="F7" s="210" t="s">
        <v>203</v>
      </c>
    </row>
    <row r="8">
      <c r="A8" s="222"/>
      <c r="B8" s="222" t="s">
        <v>204</v>
      </c>
      <c r="C8" s="222" t="b">
        <v>0</v>
      </c>
      <c r="D8" s="310" t="str">
        <f t="shared" si="1"/>
        <v> </v>
      </c>
      <c r="F8" s="48"/>
    </row>
    <row r="9">
      <c r="A9" s="222"/>
      <c r="B9" s="222" t="s">
        <v>205</v>
      </c>
      <c r="C9" s="222" t="b">
        <v>0</v>
      </c>
      <c r="D9" s="310" t="str">
        <f t="shared" si="1"/>
        <v> </v>
      </c>
      <c r="F9" s="48"/>
    </row>
    <row r="10" ht="15.75" customHeight="1">
      <c r="A10" s="222"/>
      <c r="B10" s="222" t="s">
        <v>206</v>
      </c>
      <c r="C10" s="222" t="b">
        <v>0</v>
      </c>
      <c r="D10" s="310" t="str">
        <f t="shared" si="1"/>
        <v> </v>
      </c>
      <c r="F10" s="233" t="s">
        <v>207</v>
      </c>
    </row>
    <row r="11">
      <c r="A11" s="222"/>
      <c r="B11" s="222" t="s">
        <v>208</v>
      </c>
      <c r="C11" s="222" t="b">
        <v>0</v>
      </c>
      <c r="D11" s="310" t="str">
        <f t="shared" si="1"/>
        <v> </v>
      </c>
      <c r="E11" s="234" t="s">
        <v>209</v>
      </c>
      <c r="F11" s="235"/>
    </row>
    <row r="12" ht="15.0" customHeight="1">
      <c r="A12" s="222"/>
      <c r="B12" s="222" t="s">
        <v>210</v>
      </c>
      <c r="C12" s="222" t="b">
        <v>0</v>
      </c>
      <c r="D12" s="310" t="str">
        <f t="shared" si="1"/>
        <v> </v>
      </c>
      <c r="E12" s="210" t="s">
        <v>196</v>
      </c>
      <c r="F12" s="236"/>
    </row>
    <row r="13">
      <c r="A13" s="222"/>
      <c r="B13" s="222" t="s">
        <v>211</v>
      </c>
      <c r="C13" s="222" t="b">
        <v>0</v>
      </c>
      <c r="D13" s="310" t="str">
        <f t="shared" si="1"/>
        <v> </v>
      </c>
      <c r="F13" s="210" t="s">
        <v>196</v>
      </c>
    </row>
    <row r="14">
      <c r="A14" s="222"/>
      <c r="B14" s="222" t="s">
        <v>212</v>
      </c>
      <c r="C14" s="222" t="b">
        <v>0</v>
      </c>
      <c r="D14" s="310" t="str">
        <f t="shared" si="1"/>
        <v> </v>
      </c>
      <c r="F14" s="48"/>
    </row>
    <row r="15">
      <c r="A15" s="222"/>
      <c r="B15" s="222" t="s">
        <v>213</v>
      </c>
      <c r="C15" s="222" t="b">
        <v>0</v>
      </c>
      <c r="D15" s="310" t="str">
        <f t="shared" si="1"/>
        <v> </v>
      </c>
      <c r="E15" s="237"/>
      <c r="F15" s="48"/>
    </row>
    <row r="16">
      <c r="A16" s="222"/>
      <c r="B16" s="222" t="s">
        <v>214</v>
      </c>
      <c r="C16" s="222" t="b">
        <v>0</v>
      </c>
      <c r="D16" s="310" t="str">
        <f t="shared" si="1"/>
        <v> </v>
      </c>
      <c r="F16" s="238"/>
    </row>
    <row r="17">
      <c r="A17" s="222"/>
      <c r="B17" s="222" t="s">
        <v>215</v>
      </c>
      <c r="C17" s="222" t="b">
        <v>0</v>
      </c>
      <c r="D17" s="310" t="str">
        <f t="shared" si="1"/>
        <v> </v>
      </c>
      <c r="F17" s="239"/>
    </row>
    <row r="18">
      <c r="A18" s="222"/>
      <c r="B18" s="222" t="s">
        <v>216</v>
      </c>
      <c r="C18" s="222" t="b">
        <v>0</v>
      </c>
      <c r="D18" s="310" t="str">
        <f t="shared" si="1"/>
        <v> </v>
      </c>
      <c r="F18" s="240"/>
    </row>
    <row r="19" ht="15.75" customHeight="1">
      <c r="A19" s="222"/>
      <c r="B19" s="222" t="s">
        <v>173</v>
      </c>
      <c r="C19" s="222" t="b">
        <v>0</v>
      </c>
      <c r="D19" s="310" t="str">
        <f t="shared" si="1"/>
        <v> </v>
      </c>
      <c r="E19" s="241"/>
      <c r="F19" s="242" t="s">
        <v>203</v>
      </c>
    </row>
    <row r="20" ht="42.0" customHeight="1">
      <c r="A20" s="144"/>
      <c r="B20" s="144"/>
      <c r="C20" s="144"/>
      <c r="D20" s="312" t="s">
        <v>217</v>
      </c>
      <c r="E20" s="245"/>
      <c r="F20" s="292" t="s">
        <v>218</v>
      </c>
      <c r="G20" s="247" t="s">
        <v>169</v>
      </c>
      <c r="H20" s="248"/>
      <c r="I20" s="249" t="s">
        <v>6</v>
      </c>
    </row>
    <row r="21" ht="15.75" customHeight="1">
      <c r="A21" s="250"/>
      <c r="B21" s="293" t="s">
        <v>219</v>
      </c>
      <c r="C21" s="250"/>
      <c r="D21" s="313"/>
      <c r="E21" s="254">
        <f>E20+28</f>
        <v>28</v>
      </c>
      <c r="F21" s="295" t="s">
        <v>219</v>
      </c>
      <c r="G21" s="256"/>
      <c r="H21" s="296" t="s">
        <v>203</v>
      </c>
      <c r="I21" s="297"/>
    </row>
    <row r="22" ht="15.75" customHeight="1">
      <c r="A22" s="250"/>
      <c r="B22" s="250" t="s">
        <v>195</v>
      </c>
      <c r="C22" s="250" t="b">
        <v>0</v>
      </c>
      <c r="D22" s="313" t="str">
        <f t="shared" ref="D22:D24" si="2">IF(C22=TRUE, NOW(), " ")</f>
        <v> </v>
      </c>
      <c r="E22" s="259"/>
      <c r="F22" s="295"/>
      <c r="G22" s="260"/>
      <c r="H22" s="298"/>
      <c r="I22" s="183"/>
    </row>
    <row r="23" ht="15.75" customHeight="1">
      <c r="A23" s="250"/>
      <c r="B23" s="250" t="s">
        <v>204</v>
      </c>
      <c r="C23" s="250" t="b">
        <v>0</v>
      </c>
      <c r="D23" s="313" t="str">
        <f t="shared" si="2"/>
        <v> </v>
      </c>
      <c r="E23" s="259"/>
      <c r="F23" s="295"/>
      <c r="G23" s="263"/>
      <c r="H23" s="299"/>
      <c r="I23" s="183"/>
    </row>
    <row r="24" ht="15.75" customHeight="1">
      <c r="A24" s="250"/>
      <c r="B24" s="250" t="s">
        <v>205</v>
      </c>
      <c r="C24" s="250" t="b">
        <v>0</v>
      </c>
      <c r="D24" s="313" t="str">
        <f t="shared" si="2"/>
        <v> </v>
      </c>
      <c r="E24" s="259"/>
      <c r="F24" s="295"/>
      <c r="G24" s="263"/>
      <c r="H24" s="299"/>
      <c r="I24" s="183"/>
    </row>
    <row r="25" ht="15.75" customHeight="1">
      <c r="A25" s="144"/>
      <c r="B25" s="144"/>
      <c r="C25" s="144"/>
      <c r="D25" s="314"/>
      <c r="E25" s="259"/>
      <c r="F25" s="295"/>
      <c r="G25" s="266"/>
      <c r="H25" s="301"/>
      <c r="I25" s="183"/>
    </row>
    <row r="26" ht="15.75" customHeight="1">
      <c r="A26" s="268"/>
      <c r="B26" s="302" t="s">
        <v>223</v>
      </c>
      <c r="C26" s="268"/>
      <c r="D26" s="315"/>
      <c r="E26" s="272">
        <f>E20+56</f>
        <v>56</v>
      </c>
      <c r="F26" s="295" t="s">
        <v>223</v>
      </c>
      <c r="G26" s="256"/>
      <c r="H26" s="296" t="s">
        <v>203</v>
      </c>
      <c r="I26" s="297"/>
    </row>
    <row r="27" ht="15.75" customHeight="1">
      <c r="A27" s="268"/>
      <c r="B27" s="268" t="s">
        <v>195</v>
      </c>
      <c r="C27" s="268" t="b">
        <v>0</v>
      </c>
      <c r="D27" s="315" t="str">
        <f t="shared" ref="D27:D29" si="3">IF(C27=TRUE, NOW(), " ")</f>
        <v> </v>
      </c>
      <c r="E27" s="259"/>
      <c r="F27" s="295"/>
      <c r="G27" s="260"/>
      <c r="H27" s="298"/>
      <c r="I27" s="183"/>
    </row>
    <row r="28" ht="15.75" customHeight="1">
      <c r="A28" s="268"/>
      <c r="B28" s="268" t="s">
        <v>204</v>
      </c>
      <c r="C28" s="268" t="b">
        <v>0</v>
      </c>
      <c r="D28" s="315" t="str">
        <f t="shared" si="3"/>
        <v> </v>
      </c>
      <c r="E28" s="259"/>
      <c r="F28" s="295"/>
      <c r="G28" s="263"/>
      <c r="H28" s="299"/>
      <c r="I28" s="183"/>
    </row>
    <row r="29" ht="15.75" customHeight="1">
      <c r="A29" s="268"/>
      <c r="B29" s="268" t="s">
        <v>205</v>
      </c>
      <c r="C29" s="268" t="b">
        <v>0</v>
      </c>
      <c r="D29" s="315" t="str">
        <f t="shared" si="3"/>
        <v> </v>
      </c>
      <c r="E29" s="259"/>
      <c r="F29" s="295"/>
      <c r="G29" s="263"/>
      <c r="H29" s="299"/>
      <c r="I29" s="183"/>
    </row>
    <row r="30" ht="15.75" customHeight="1">
      <c r="A30" s="144"/>
      <c r="B30" s="144"/>
      <c r="C30" s="144"/>
      <c r="D30" s="314"/>
      <c r="E30" s="259"/>
      <c r="F30" s="295"/>
      <c r="G30" s="266"/>
      <c r="H30" s="301"/>
      <c r="I30" s="183"/>
    </row>
    <row r="31" ht="15.75" customHeight="1">
      <c r="A31" s="129"/>
      <c r="B31" s="304" t="s">
        <v>222</v>
      </c>
      <c r="C31" s="129"/>
      <c r="D31" s="317"/>
      <c r="E31" s="280">
        <f>E20+140</f>
        <v>140</v>
      </c>
      <c r="F31" s="295" t="s">
        <v>222</v>
      </c>
      <c r="G31" s="256"/>
      <c r="H31" s="296" t="s">
        <v>203</v>
      </c>
      <c r="I31" s="297"/>
    </row>
    <row r="32" ht="15.75" customHeight="1">
      <c r="A32" s="129"/>
      <c r="B32" s="129" t="s">
        <v>195</v>
      </c>
      <c r="C32" s="129" t="b">
        <v>0</v>
      </c>
      <c r="D32" s="317" t="str">
        <f t="shared" ref="D32:D34" si="4">IF(C32=TRUE, NOW(), " ")</f>
        <v> </v>
      </c>
      <c r="E32" s="277"/>
      <c r="F32" s="295"/>
      <c r="G32" s="260"/>
      <c r="H32" s="298"/>
      <c r="I32" s="183"/>
    </row>
    <row r="33" ht="15.75" customHeight="1">
      <c r="A33" s="129"/>
      <c r="B33" s="129" t="s">
        <v>204</v>
      </c>
      <c r="C33" s="129" t="b">
        <v>0</v>
      </c>
      <c r="D33" s="317" t="str">
        <f t="shared" si="4"/>
        <v> </v>
      </c>
      <c r="E33" s="277"/>
      <c r="F33" s="295"/>
      <c r="G33" s="263"/>
      <c r="H33" s="299"/>
      <c r="I33" s="183"/>
    </row>
    <row r="34" ht="15.75" customHeight="1">
      <c r="A34" s="129"/>
      <c r="B34" s="129" t="s">
        <v>205</v>
      </c>
      <c r="C34" s="129" t="b">
        <v>0</v>
      </c>
      <c r="D34" s="317" t="str">
        <f t="shared" si="4"/>
        <v> </v>
      </c>
      <c r="E34" s="281"/>
      <c r="F34" s="306"/>
      <c r="G34" s="283"/>
      <c r="H34" s="307"/>
      <c r="I34" s="209"/>
    </row>
    <row r="35" ht="15.75" customHeight="1">
      <c r="D35" s="61"/>
    </row>
    <row r="36" ht="15.75" customHeight="1">
      <c r="D36" s="61"/>
    </row>
    <row r="37" ht="15.75" customHeight="1">
      <c r="D37" s="61"/>
    </row>
    <row r="38" ht="15.75" customHeight="1">
      <c r="D38" s="61"/>
    </row>
    <row r="39" ht="15.75" customHeight="1">
      <c r="D39" s="61"/>
    </row>
    <row r="40" ht="15.75" customHeight="1">
      <c r="D40" s="61"/>
    </row>
    <row r="41" ht="15.75" customHeight="1">
      <c r="D41" s="61"/>
    </row>
    <row r="42" ht="15.75" customHeight="1">
      <c r="D42" s="61"/>
    </row>
    <row r="43" ht="15.75" customHeight="1">
      <c r="D43" s="61"/>
    </row>
    <row r="44" ht="15.75" customHeight="1">
      <c r="D44" s="61"/>
    </row>
    <row r="45" ht="15.75" customHeight="1">
      <c r="D45" s="61"/>
    </row>
    <row r="46" ht="15.75" customHeight="1">
      <c r="D46" s="61"/>
    </row>
    <row r="47" ht="15.75" customHeight="1">
      <c r="D47" s="61"/>
    </row>
    <row r="48" ht="15.75" customHeight="1">
      <c r="D48" s="61"/>
    </row>
    <row r="49" ht="15.75" customHeight="1">
      <c r="D49" s="61"/>
    </row>
    <row r="50" ht="15.75" customHeight="1">
      <c r="D50" s="61"/>
    </row>
    <row r="51" ht="15.75" customHeight="1">
      <c r="D51" s="61"/>
    </row>
    <row r="52" ht="15.75" customHeight="1">
      <c r="D52" s="61"/>
    </row>
    <row r="53" ht="15.75" customHeight="1">
      <c r="D53" s="61"/>
    </row>
    <row r="54" ht="15.75" customHeight="1">
      <c r="D54" s="61"/>
    </row>
    <row r="55" ht="15.75" customHeight="1">
      <c r="D55" s="61"/>
    </row>
    <row r="56" ht="15.75" customHeight="1">
      <c r="D56" s="61"/>
    </row>
    <row r="57" ht="15.75" customHeight="1">
      <c r="D57" s="61"/>
    </row>
    <row r="58" ht="15.75" customHeight="1">
      <c r="D58" s="61"/>
    </row>
    <row r="59" ht="15.75" customHeight="1">
      <c r="D59" s="61"/>
    </row>
    <row r="60" ht="15.75" customHeight="1">
      <c r="D60" s="61"/>
    </row>
    <row r="61" ht="15.75" customHeight="1">
      <c r="D61" s="61"/>
    </row>
    <row r="62" ht="15.75" customHeight="1">
      <c r="D62" s="61"/>
    </row>
    <row r="63" ht="15.75" customHeight="1">
      <c r="D63" s="61"/>
    </row>
    <row r="64" ht="15.75" customHeight="1">
      <c r="D64" s="61"/>
    </row>
    <row r="65" ht="15.75" customHeight="1">
      <c r="D65" s="61"/>
    </row>
    <row r="66" ht="15.75" customHeight="1">
      <c r="D66" s="61"/>
    </row>
    <row r="67" ht="15.75" customHeight="1">
      <c r="D67" s="61"/>
    </row>
    <row r="68" ht="15.75" customHeight="1">
      <c r="D68" s="61"/>
    </row>
    <row r="69" ht="15.75" customHeight="1">
      <c r="D69" s="61"/>
    </row>
    <row r="70" ht="15.75" customHeight="1">
      <c r="D70" s="61"/>
    </row>
    <row r="71" ht="15.75" customHeight="1">
      <c r="D71" s="61"/>
    </row>
    <row r="72" ht="15.75" customHeight="1">
      <c r="D72" s="61"/>
    </row>
    <row r="73" ht="15.75" customHeight="1">
      <c r="D73" s="61"/>
    </row>
    <row r="74" ht="15.75" customHeight="1">
      <c r="D74" s="61"/>
    </row>
    <row r="75" ht="15.75" customHeight="1">
      <c r="D75" s="61"/>
    </row>
    <row r="76" ht="15.75" customHeight="1">
      <c r="D76" s="61"/>
    </row>
    <row r="77" ht="15.75" customHeight="1">
      <c r="D77" s="61"/>
    </row>
    <row r="78" ht="15.75" customHeight="1">
      <c r="D78" s="61"/>
    </row>
    <row r="79" ht="15.75" customHeight="1">
      <c r="D79" s="61"/>
    </row>
    <row r="80" ht="15.75" customHeight="1">
      <c r="D80" s="61"/>
    </row>
    <row r="81" ht="15.75" customHeight="1">
      <c r="D81" s="61"/>
    </row>
    <row r="82" ht="15.75" customHeight="1">
      <c r="D82" s="61"/>
    </row>
    <row r="83" ht="15.75" customHeight="1">
      <c r="D83" s="61"/>
    </row>
    <row r="84" ht="15.75" customHeight="1">
      <c r="D84" s="61"/>
    </row>
    <row r="85" ht="15.75" customHeight="1">
      <c r="D85" s="61"/>
    </row>
    <row r="86" ht="15.75" customHeight="1">
      <c r="D86" s="61"/>
    </row>
    <row r="87" ht="15.75" customHeight="1">
      <c r="D87" s="61"/>
    </row>
    <row r="88" ht="15.75" customHeight="1">
      <c r="D88" s="61"/>
    </row>
    <row r="89" ht="15.75" customHeight="1">
      <c r="D89" s="61"/>
    </row>
    <row r="90" ht="15.75" customHeight="1">
      <c r="D90" s="61"/>
    </row>
    <row r="91" ht="15.75" customHeight="1">
      <c r="D91" s="61"/>
    </row>
    <row r="92" ht="15.75" customHeight="1">
      <c r="D92" s="61"/>
    </row>
    <row r="93" ht="15.75" customHeight="1">
      <c r="D93" s="61"/>
    </row>
    <row r="94" ht="15.75" customHeight="1">
      <c r="D94" s="61"/>
    </row>
    <row r="95" ht="15.75" customHeight="1">
      <c r="D95" s="61"/>
    </row>
    <row r="96" ht="15.75" customHeight="1">
      <c r="D96" s="61"/>
    </row>
    <row r="97" ht="15.75" customHeight="1">
      <c r="D97" s="61"/>
    </row>
    <row r="98" ht="15.75" customHeight="1">
      <c r="D98" s="61"/>
    </row>
    <row r="99" ht="15.75" customHeight="1">
      <c r="D99" s="61"/>
    </row>
    <row r="100" ht="15.75" customHeight="1">
      <c r="D100" s="61"/>
    </row>
    <row r="101" ht="15.75" customHeight="1">
      <c r="D101" s="61"/>
    </row>
    <row r="102" ht="15.75" customHeight="1">
      <c r="D102" s="61"/>
    </row>
    <row r="103" ht="15.75" customHeight="1">
      <c r="D103" s="61"/>
    </row>
    <row r="104" ht="15.75" customHeight="1">
      <c r="D104" s="61"/>
    </row>
    <row r="105" ht="15.75" customHeight="1">
      <c r="D105" s="61"/>
    </row>
    <row r="106" ht="15.75" customHeight="1">
      <c r="D106" s="61"/>
    </row>
    <row r="107" ht="15.75" customHeight="1">
      <c r="D107" s="61"/>
    </row>
    <row r="108" ht="15.75" customHeight="1">
      <c r="D108" s="61"/>
    </row>
    <row r="109" ht="15.75" customHeight="1">
      <c r="D109" s="61"/>
    </row>
    <row r="110" ht="15.75" customHeight="1">
      <c r="D110" s="61"/>
    </row>
    <row r="111" ht="15.75" customHeight="1">
      <c r="D111" s="61"/>
    </row>
    <row r="112" ht="15.75" customHeight="1">
      <c r="D112" s="61"/>
    </row>
    <row r="113" ht="15.75" customHeight="1">
      <c r="D113" s="61"/>
    </row>
    <row r="114" ht="15.75" customHeight="1">
      <c r="D114" s="61"/>
    </row>
    <row r="115" ht="15.75" customHeight="1">
      <c r="D115" s="61"/>
    </row>
    <row r="116" ht="15.75" customHeight="1">
      <c r="D116" s="61"/>
    </row>
    <row r="117" ht="15.75" customHeight="1">
      <c r="D117" s="61"/>
    </row>
    <row r="118" ht="15.75" customHeight="1">
      <c r="D118" s="61"/>
    </row>
    <row r="119" ht="15.75" customHeight="1">
      <c r="D119" s="61"/>
    </row>
    <row r="120" ht="15.75" customHeight="1">
      <c r="D120" s="61"/>
    </row>
    <row r="121" ht="15.75" customHeight="1">
      <c r="D121" s="61"/>
    </row>
    <row r="122" ht="15.75" customHeight="1">
      <c r="D122" s="61"/>
    </row>
    <row r="123" ht="15.75" customHeight="1">
      <c r="D123" s="61"/>
    </row>
    <row r="124" ht="15.75" customHeight="1">
      <c r="D124" s="61"/>
    </row>
    <row r="125" ht="15.75" customHeight="1">
      <c r="D125" s="61"/>
    </row>
    <row r="126" ht="15.75" customHeight="1">
      <c r="D126" s="61"/>
    </row>
    <row r="127" ht="15.75" customHeight="1">
      <c r="D127" s="61"/>
    </row>
    <row r="128" ht="15.75" customHeight="1">
      <c r="D128" s="61"/>
    </row>
    <row r="129" ht="15.75" customHeight="1">
      <c r="D129" s="61"/>
    </row>
    <row r="130" ht="15.75" customHeight="1">
      <c r="D130" s="61"/>
    </row>
    <row r="131" ht="15.75" customHeight="1">
      <c r="D131" s="61"/>
    </row>
    <row r="132" ht="15.75" customHeight="1">
      <c r="D132" s="61"/>
    </row>
    <row r="133" ht="15.75" customHeight="1">
      <c r="D133" s="61"/>
    </row>
    <row r="134" ht="15.75" customHeight="1">
      <c r="D134" s="61"/>
    </row>
    <row r="135" ht="15.75" customHeight="1">
      <c r="D135" s="61"/>
    </row>
    <row r="136" ht="15.75" customHeight="1">
      <c r="D136" s="61"/>
    </row>
    <row r="137" ht="15.75" customHeight="1">
      <c r="D137" s="61"/>
    </row>
    <row r="138" ht="15.75" customHeight="1">
      <c r="D138" s="61"/>
    </row>
    <row r="139" ht="15.75" customHeight="1">
      <c r="D139" s="61"/>
    </row>
    <row r="140" ht="15.75" customHeight="1">
      <c r="D140" s="61"/>
    </row>
    <row r="141" ht="15.75" customHeight="1">
      <c r="D141" s="61"/>
    </row>
    <row r="142" ht="15.75" customHeight="1">
      <c r="D142" s="61"/>
    </row>
    <row r="143" ht="15.75" customHeight="1">
      <c r="D143" s="61"/>
    </row>
    <row r="144" ht="15.75" customHeight="1">
      <c r="D144" s="61"/>
    </row>
    <row r="145" ht="15.75" customHeight="1">
      <c r="D145" s="61"/>
    </row>
    <row r="146" ht="15.75" customHeight="1">
      <c r="D146" s="61"/>
    </row>
    <row r="147" ht="15.75" customHeight="1">
      <c r="D147" s="61"/>
    </row>
    <row r="148" ht="15.75" customHeight="1">
      <c r="D148" s="61"/>
    </row>
    <row r="149" ht="15.75" customHeight="1">
      <c r="D149" s="61"/>
    </row>
    <row r="150" ht="15.75" customHeight="1">
      <c r="D150" s="61"/>
    </row>
    <row r="151" ht="15.75" customHeight="1">
      <c r="D151" s="61"/>
    </row>
    <row r="152" ht="15.75" customHeight="1">
      <c r="D152" s="61"/>
    </row>
    <row r="153" ht="15.75" customHeight="1">
      <c r="D153" s="61"/>
    </row>
    <row r="154" ht="15.75" customHeight="1">
      <c r="D154" s="61"/>
    </row>
    <row r="155" ht="15.75" customHeight="1">
      <c r="D155" s="61"/>
    </row>
    <row r="156" ht="15.75" customHeight="1">
      <c r="D156" s="61"/>
    </row>
    <row r="157" ht="15.75" customHeight="1">
      <c r="D157" s="61"/>
    </row>
    <row r="158" ht="15.75" customHeight="1">
      <c r="D158" s="61"/>
    </row>
    <row r="159" ht="15.75" customHeight="1">
      <c r="D159" s="61"/>
    </row>
    <row r="160" ht="15.75" customHeight="1">
      <c r="D160" s="61"/>
    </row>
    <row r="161" ht="15.75" customHeight="1">
      <c r="D161" s="61"/>
    </row>
    <row r="162" ht="15.75" customHeight="1">
      <c r="D162" s="61"/>
    </row>
    <row r="163" ht="15.75" customHeight="1">
      <c r="D163" s="61"/>
    </row>
    <row r="164" ht="15.75" customHeight="1">
      <c r="D164" s="61"/>
    </row>
    <row r="165" ht="15.75" customHeight="1">
      <c r="D165" s="61"/>
    </row>
    <row r="166" ht="15.75" customHeight="1">
      <c r="D166" s="61"/>
    </row>
    <row r="167" ht="15.75" customHeight="1">
      <c r="D167" s="61"/>
    </row>
    <row r="168" ht="15.75" customHeight="1">
      <c r="D168" s="61"/>
    </row>
    <row r="169" ht="15.75" customHeight="1">
      <c r="D169" s="61"/>
    </row>
    <row r="170" ht="15.75" customHeight="1">
      <c r="D170" s="61"/>
    </row>
    <row r="171" ht="15.75" customHeight="1">
      <c r="D171" s="61"/>
    </row>
    <row r="172" ht="15.75" customHeight="1">
      <c r="D172" s="61"/>
    </row>
    <row r="173" ht="15.75" customHeight="1">
      <c r="D173" s="61"/>
    </row>
    <row r="174" ht="15.75" customHeight="1">
      <c r="D174" s="61"/>
    </row>
    <row r="175" ht="15.75" customHeight="1">
      <c r="D175" s="61"/>
    </row>
    <row r="176" ht="15.75" customHeight="1">
      <c r="D176" s="61"/>
    </row>
    <row r="177" ht="15.75" customHeight="1">
      <c r="D177" s="61"/>
    </row>
    <row r="178" ht="15.75" customHeight="1">
      <c r="D178" s="61"/>
    </row>
    <row r="179" ht="15.75" customHeight="1">
      <c r="D179" s="61"/>
    </row>
    <row r="180" ht="15.75" customHeight="1">
      <c r="D180" s="61"/>
    </row>
    <row r="181" ht="15.75" customHeight="1">
      <c r="D181" s="61"/>
    </row>
    <row r="182" ht="15.75" customHeight="1">
      <c r="D182" s="61"/>
    </row>
    <row r="183" ht="15.75" customHeight="1">
      <c r="D183" s="61"/>
    </row>
    <row r="184" ht="15.75" customHeight="1">
      <c r="D184" s="61"/>
    </row>
    <row r="185" ht="15.75" customHeight="1">
      <c r="D185" s="61"/>
    </row>
    <row r="186" ht="15.75" customHeight="1">
      <c r="D186" s="61"/>
    </row>
    <row r="187" ht="15.75" customHeight="1">
      <c r="D187" s="61"/>
    </row>
    <row r="188" ht="15.75" customHeight="1">
      <c r="D188" s="61"/>
    </row>
    <row r="189" ht="15.75" customHeight="1">
      <c r="D189" s="61"/>
    </row>
    <row r="190" ht="15.75" customHeight="1">
      <c r="D190" s="61"/>
    </row>
    <row r="191" ht="15.75" customHeight="1">
      <c r="D191" s="61"/>
    </row>
    <row r="192" ht="15.75" customHeight="1">
      <c r="D192" s="61"/>
    </row>
    <row r="193" ht="15.75" customHeight="1">
      <c r="D193" s="61"/>
    </row>
    <row r="194" ht="15.75" customHeight="1">
      <c r="D194" s="61"/>
    </row>
    <row r="195" ht="15.75" customHeight="1">
      <c r="D195" s="61"/>
    </row>
    <row r="196" ht="15.75" customHeight="1">
      <c r="D196" s="61"/>
    </row>
    <row r="197" ht="15.75" customHeight="1">
      <c r="D197" s="61"/>
    </row>
    <row r="198" ht="15.75" customHeight="1">
      <c r="D198" s="61"/>
    </row>
    <row r="199" ht="15.75" customHeight="1">
      <c r="D199" s="61"/>
    </row>
    <row r="200" ht="15.75" customHeight="1">
      <c r="D200" s="61"/>
    </row>
    <row r="201" ht="15.75" customHeight="1">
      <c r="D201" s="61"/>
    </row>
    <row r="202" ht="15.75" customHeight="1">
      <c r="D202" s="61"/>
    </row>
    <row r="203" ht="15.75" customHeight="1">
      <c r="D203" s="61"/>
    </row>
    <row r="204" ht="15.75" customHeight="1">
      <c r="D204" s="61"/>
    </row>
    <row r="205" ht="15.75" customHeight="1">
      <c r="D205" s="61"/>
    </row>
    <row r="206" ht="15.75" customHeight="1">
      <c r="D206" s="61"/>
    </row>
    <row r="207" ht="15.75" customHeight="1">
      <c r="D207" s="61"/>
    </row>
    <row r="208" ht="15.75" customHeight="1">
      <c r="D208" s="61"/>
    </row>
    <row r="209" ht="15.75" customHeight="1">
      <c r="D209" s="61"/>
    </row>
    <row r="210" ht="15.75" customHeight="1">
      <c r="D210" s="61"/>
    </row>
    <row r="211" ht="15.75" customHeight="1">
      <c r="D211" s="61"/>
    </row>
    <row r="212" ht="15.75" customHeight="1">
      <c r="D212" s="61"/>
    </row>
    <row r="213" ht="15.75" customHeight="1">
      <c r="D213" s="61"/>
    </row>
    <row r="214" ht="15.75" customHeight="1">
      <c r="D214" s="61"/>
    </row>
    <row r="215" ht="15.75" customHeight="1">
      <c r="D215" s="61"/>
    </row>
    <row r="216" ht="15.75" customHeight="1">
      <c r="D216" s="61"/>
    </row>
    <row r="217" ht="15.75" customHeight="1">
      <c r="D217" s="61"/>
    </row>
    <row r="218" ht="15.75" customHeight="1">
      <c r="D218" s="61"/>
    </row>
    <row r="219" ht="15.75" customHeight="1">
      <c r="D219" s="61"/>
    </row>
    <row r="220" ht="15.75" customHeight="1">
      <c r="D220" s="61"/>
    </row>
    <row r="221" ht="15.75" customHeight="1">
      <c r="D221" s="61"/>
    </row>
    <row r="222" ht="15.75" customHeight="1">
      <c r="D222" s="61"/>
    </row>
    <row r="223" ht="15.75" customHeight="1">
      <c r="D223" s="61"/>
    </row>
    <row r="224" ht="15.75" customHeight="1">
      <c r="D224" s="61"/>
    </row>
    <row r="225" ht="15.75" customHeight="1">
      <c r="D225" s="61"/>
    </row>
    <row r="226" ht="15.75" customHeight="1">
      <c r="D226" s="61"/>
    </row>
    <row r="227" ht="15.75" customHeight="1">
      <c r="D227" s="61"/>
    </row>
    <row r="228" ht="15.75" customHeight="1">
      <c r="D228" s="61"/>
    </row>
    <row r="229" ht="15.75" customHeight="1">
      <c r="D229" s="61"/>
    </row>
    <row r="230" ht="15.75" customHeight="1">
      <c r="D230" s="61"/>
    </row>
    <row r="231" ht="15.75" customHeight="1">
      <c r="D231" s="61"/>
    </row>
    <row r="232" ht="15.75" customHeight="1">
      <c r="D232" s="61"/>
    </row>
    <row r="233" ht="15.75" customHeight="1">
      <c r="D233" s="61"/>
    </row>
    <row r="234" ht="15.75" customHeight="1">
      <c r="D234" s="61"/>
    </row>
    <row r="235" ht="15.75" customHeight="1">
      <c r="D235" s="61"/>
    </row>
    <row r="236" ht="15.75" customHeight="1">
      <c r="D236" s="61"/>
    </row>
    <row r="237" ht="15.75" customHeight="1">
      <c r="D237" s="61"/>
    </row>
    <row r="238" ht="15.75" customHeight="1">
      <c r="D238" s="61"/>
    </row>
    <row r="239" ht="15.75" customHeight="1">
      <c r="D239" s="61"/>
    </row>
    <row r="240" ht="15.75" customHeight="1">
      <c r="D240" s="61"/>
    </row>
    <row r="241" ht="15.75" customHeight="1">
      <c r="D241" s="61"/>
    </row>
    <row r="242" ht="15.75" customHeight="1">
      <c r="D242" s="61"/>
    </row>
    <row r="243" ht="15.75" customHeight="1">
      <c r="D243" s="61"/>
    </row>
    <row r="244" ht="15.75" customHeight="1">
      <c r="D244" s="61"/>
    </row>
    <row r="245" ht="15.75" customHeight="1">
      <c r="D245" s="61"/>
    </row>
    <row r="246" ht="15.75" customHeight="1">
      <c r="D246" s="61"/>
    </row>
    <row r="247" ht="15.75" customHeight="1">
      <c r="D247" s="61"/>
    </row>
    <row r="248" ht="15.75" customHeight="1">
      <c r="D248" s="61"/>
    </row>
    <row r="249" ht="15.75" customHeight="1">
      <c r="D249" s="61"/>
    </row>
    <row r="250" ht="15.75" customHeight="1">
      <c r="D250" s="61"/>
    </row>
    <row r="251" ht="15.75" customHeight="1">
      <c r="D251" s="61"/>
    </row>
    <row r="252" ht="15.75" customHeight="1">
      <c r="D252" s="61"/>
    </row>
    <row r="253" ht="15.75" customHeight="1">
      <c r="D253" s="61"/>
    </row>
    <row r="254" ht="15.75" customHeight="1">
      <c r="D254" s="61"/>
    </row>
    <row r="255" ht="15.75" customHeight="1">
      <c r="D255" s="61"/>
    </row>
    <row r="256" ht="15.75" customHeight="1">
      <c r="D256" s="61"/>
    </row>
    <row r="257" ht="15.75" customHeight="1">
      <c r="D257" s="61"/>
    </row>
    <row r="258" ht="15.75" customHeight="1">
      <c r="D258" s="61"/>
    </row>
    <row r="259" ht="15.75" customHeight="1">
      <c r="D259" s="61"/>
    </row>
    <row r="260" ht="15.75" customHeight="1">
      <c r="D260" s="61"/>
    </row>
    <row r="261" ht="15.75" customHeight="1">
      <c r="D261" s="61"/>
    </row>
    <row r="262" ht="15.75" customHeight="1">
      <c r="D262" s="61"/>
    </row>
    <row r="263" ht="15.75" customHeight="1">
      <c r="D263" s="61"/>
    </row>
    <row r="264" ht="15.75" customHeight="1">
      <c r="D264" s="61"/>
    </row>
    <row r="265" ht="15.75" customHeight="1">
      <c r="D265" s="61"/>
    </row>
    <row r="266" ht="15.75" customHeight="1">
      <c r="D266" s="61"/>
    </row>
    <row r="267" ht="15.75" customHeight="1">
      <c r="D267" s="61"/>
    </row>
    <row r="268" ht="15.75" customHeight="1">
      <c r="D268" s="61"/>
    </row>
    <row r="269" ht="15.75" customHeight="1">
      <c r="D269" s="61"/>
    </row>
    <row r="270" ht="15.75" customHeight="1">
      <c r="D270" s="61"/>
    </row>
    <row r="271" ht="15.75" customHeight="1">
      <c r="D271" s="61"/>
    </row>
    <row r="272" ht="15.75" customHeight="1">
      <c r="D272" s="61"/>
    </row>
    <row r="273" ht="15.75" customHeight="1">
      <c r="D273" s="61"/>
    </row>
    <row r="274" ht="15.75" customHeight="1">
      <c r="D274" s="61"/>
    </row>
    <row r="275" ht="15.75" customHeight="1">
      <c r="D275" s="61"/>
    </row>
    <row r="276" ht="15.75" customHeight="1">
      <c r="D276" s="61"/>
    </row>
    <row r="277" ht="15.75" customHeight="1">
      <c r="D277" s="61"/>
    </row>
    <row r="278" ht="15.75" customHeight="1">
      <c r="D278" s="61"/>
    </row>
    <row r="279" ht="15.75" customHeight="1">
      <c r="D279" s="61"/>
    </row>
    <row r="280" ht="15.75" customHeight="1">
      <c r="D280" s="61"/>
    </row>
    <row r="281" ht="15.75" customHeight="1">
      <c r="D281" s="61"/>
    </row>
    <row r="282" ht="15.75" customHeight="1">
      <c r="D282" s="61"/>
    </row>
    <row r="283" ht="15.75" customHeight="1">
      <c r="D283" s="61"/>
    </row>
    <row r="284" ht="15.75" customHeight="1">
      <c r="D284" s="61"/>
    </row>
    <row r="285" ht="15.75" customHeight="1">
      <c r="D285" s="61"/>
    </row>
    <row r="286" ht="15.75" customHeight="1">
      <c r="D286" s="61"/>
    </row>
    <row r="287" ht="15.75" customHeight="1">
      <c r="D287" s="61"/>
    </row>
    <row r="288" ht="15.75" customHeight="1">
      <c r="D288" s="61"/>
    </row>
    <row r="289" ht="15.75" customHeight="1">
      <c r="D289" s="61"/>
    </row>
    <row r="290" ht="15.75" customHeight="1">
      <c r="D290" s="61"/>
    </row>
    <row r="291" ht="15.75" customHeight="1">
      <c r="D291" s="61"/>
    </row>
    <row r="292" ht="15.75" customHeight="1">
      <c r="D292" s="61"/>
    </row>
    <row r="293" ht="15.75" customHeight="1">
      <c r="D293" s="61"/>
    </row>
    <row r="294" ht="15.75" customHeight="1">
      <c r="D294" s="61"/>
    </row>
    <row r="295" ht="15.75" customHeight="1">
      <c r="D295" s="61"/>
    </row>
    <row r="296" ht="15.75" customHeight="1">
      <c r="D296" s="61"/>
    </row>
    <row r="297" ht="15.75" customHeight="1">
      <c r="D297" s="61"/>
    </row>
    <row r="298" ht="15.75" customHeight="1">
      <c r="D298" s="61"/>
    </row>
    <row r="299" ht="15.75" customHeight="1">
      <c r="D299" s="61"/>
    </row>
    <row r="300" ht="15.75" customHeight="1">
      <c r="D300" s="61"/>
    </row>
    <row r="301" ht="15.75" customHeight="1">
      <c r="D301" s="61"/>
    </row>
    <row r="302" ht="15.75" customHeight="1">
      <c r="D302" s="61"/>
    </row>
    <row r="303" ht="15.75" customHeight="1">
      <c r="D303" s="61"/>
    </row>
    <row r="304" ht="15.75" customHeight="1">
      <c r="D304" s="61"/>
    </row>
    <row r="305" ht="15.75" customHeight="1">
      <c r="D305" s="61"/>
    </row>
    <row r="306" ht="15.75" customHeight="1">
      <c r="D306" s="61"/>
    </row>
    <row r="307" ht="15.75" customHeight="1">
      <c r="D307" s="61"/>
    </row>
    <row r="308" ht="15.75" customHeight="1">
      <c r="D308" s="61"/>
    </row>
    <row r="309" ht="15.75" customHeight="1">
      <c r="D309" s="61"/>
    </row>
    <row r="310" ht="15.75" customHeight="1">
      <c r="D310" s="61"/>
    </row>
    <row r="311" ht="15.75" customHeight="1">
      <c r="D311" s="61"/>
    </row>
    <row r="312" ht="15.75" customHeight="1">
      <c r="D312" s="61"/>
    </row>
    <row r="313" ht="15.75" customHeight="1">
      <c r="D313" s="61"/>
    </row>
    <row r="314" ht="15.75" customHeight="1">
      <c r="D314" s="61"/>
    </row>
    <row r="315" ht="15.75" customHeight="1">
      <c r="D315" s="61"/>
    </row>
    <row r="316" ht="15.75" customHeight="1">
      <c r="D316" s="61"/>
    </row>
    <row r="317" ht="15.75" customHeight="1">
      <c r="D317" s="61"/>
    </row>
    <row r="318" ht="15.75" customHeight="1">
      <c r="D318" s="61"/>
    </row>
    <row r="319" ht="15.75" customHeight="1">
      <c r="D319" s="61"/>
    </row>
    <row r="320" ht="15.75" customHeight="1">
      <c r="D320" s="61"/>
    </row>
    <row r="321" ht="15.75" customHeight="1">
      <c r="D321" s="61"/>
    </row>
    <row r="322" ht="15.75" customHeight="1">
      <c r="D322" s="61"/>
    </row>
    <row r="323" ht="15.75" customHeight="1">
      <c r="D323" s="61"/>
    </row>
    <row r="324" ht="15.75" customHeight="1">
      <c r="D324" s="61"/>
    </row>
    <row r="325" ht="15.75" customHeight="1">
      <c r="D325" s="61"/>
    </row>
    <row r="326" ht="15.75" customHeight="1">
      <c r="D326" s="61"/>
    </row>
    <row r="327" ht="15.75" customHeight="1">
      <c r="D327" s="61"/>
    </row>
    <row r="328" ht="15.75" customHeight="1">
      <c r="D328" s="61"/>
    </row>
    <row r="329" ht="15.75" customHeight="1">
      <c r="D329" s="61"/>
    </row>
    <row r="330" ht="15.75" customHeight="1">
      <c r="D330" s="61"/>
    </row>
    <row r="331" ht="15.75" customHeight="1">
      <c r="D331" s="61"/>
    </row>
    <row r="332" ht="15.75" customHeight="1">
      <c r="D332" s="61"/>
    </row>
    <row r="333" ht="15.75" customHeight="1">
      <c r="D333" s="61"/>
    </row>
    <row r="334" ht="15.75" customHeight="1">
      <c r="D334" s="61"/>
    </row>
    <row r="335" ht="15.75" customHeight="1">
      <c r="D335" s="61"/>
    </row>
    <row r="336" ht="15.75" customHeight="1">
      <c r="D336" s="61"/>
    </row>
    <row r="337" ht="15.75" customHeight="1">
      <c r="D337" s="61"/>
    </row>
    <row r="338" ht="15.75" customHeight="1">
      <c r="D338" s="61"/>
    </row>
    <row r="339" ht="15.75" customHeight="1">
      <c r="D339" s="61"/>
    </row>
    <row r="340" ht="15.75" customHeight="1">
      <c r="D340" s="61"/>
    </row>
    <row r="341" ht="15.75" customHeight="1">
      <c r="D341" s="61"/>
    </row>
    <row r="342" ht="15.75" customHeight="1">
      <c r="D342" s="61"/>
    </row>
    <row r="343" ht="15.75" customHeight="1">
      <c r="D343" s="61"/>
    </row>
    <row r="344" ht="15.75" customHeight="1">
      <c r="D344" s="61"/>
    </row>
    <row r="345" ht="15.75" customHeight="1">
      <c r="D345" s="61"/>
    </row>
    <row r="346" ht="15.75" customHeight="1">
      <c r="D346" s="61"/>
    </row>
    <row r="347" ht="15.75" customHeight="1">
      <c r="D347" s="61"/>
    </row>
    <row r="348" ht="15.75" customHeight="1">
      <c r="D348" s="61"/>
    </row>
    <row r="349" ht="15.75" customHeight="1">
      <c r="D349" s="61"/>
    </row>
    <row r="350" ht="15.75" customHeight="1">
      <c r="D350" s="61"/>
    </row>
    <row r="351" ht="15.75" customHeight="1">
      <c r="D351" s="61"/>
    </row>
    <row r="352" ht="15.75" customHeight="1">
      <c r="D352" s="61"/>
    </row>
    <row r="353" ht="15.75" customHeight="1">
      <c r="D353" s="61"/>
    </row>
    <row r="354" ht="15.75" customHeight="1">
      <c r="D354" s="61"/>
    </row>
    <row r="355" ht="15.75" customHeight="1">
      <c r="D355" s="61"/>
    </row>
    <row r="356" ht="15.75" customHeight="1">
      <c r="D356" s="61"/>
    </row>
    <row r="357" ht="15.75" customHeight="1">
      <c r="D357" s="61"/>
    </row>
    <row r="358" ht="15.75" customHeight="1">
      <c r="D358" s="61"/>
    </row>
    <row r="359" ht="15.75" customHeight="1">
      <c r="D359" s="61"/>
    </row>
    <row r="360" ht="15.75" customHeight="1">
      <c r="D360" s="61"/>
    </row>
    <row r="361" ht="15.75" customHeight="1">
      <c r="D361" s="61"/>
    </row>
    <row r="362" ht="15.75" customHeight="1">
      <c r="D362" s="61"/>
    </row>
    <row r="363" ht="15.75" customHeight="1">
      <c r="D363" s="61"/>
    </row>
    <row r="364" ht="15.75" customHeight="1">
      <c r="D364" s="61"/>
    </row>
    <row r="365" ht="15.75" customHeight="1">
      <c r="D365" s="61"/>
    </row>
    <row r="366" ht="15.75" customHeight="1">
      <c r="D366" s="61"/>
    </row>
    <row r="367" ht="15.75" customHeight="1">
      <c r="D367" s="61"/>
    </row>
    <row r="368" ht="15.75" customHeight="1">
      <c r="D368" s="61"/>
    </row>
    <row r="369" ht="15.75" customHeight="1">
      <c r="D369" s="61"/>
    </row>
    <row r="370" ht="15.75" customHeight="1">
      <c r="D370" s="61"/>
    </row>
    <row r="371" ht="15.75" customHeight="1">
      <c r="D371" s="61"/>
    </row>
    <row r="372" ht="15.75" customHeight="1">
      <c r="D372" s="61"/>
    </row>
    <row r="373" ht="15.75" customHeight="1">
      <c r="D373" s="61"/>
    </row>
    <row r="374" ht="15.75" customHeight="1">
      <c r="D374" s="61"/>
    </row>
    <row r="375" ht="15.75" customHeight="1">
      <c r="D375" s="61"/>
    </row>
    <row r="376" ht="15.75" customHeight="1">
      <c r="D376" s="61"/>
    </row>
    <row r="377" ht="15.75" customHeight="1">
      <c r="D377" s="61"/>
    </row>
    <row r="378" ht="15.75" customHeight="1">
      <c r="D378" s="61"/>
    </row>
    <row r="379" ht="15.75" customHeight="1">
      <c r="D379" s="61"/>
    </row>
    <row r="380" ht="15.75" customHeight="1">
      <c r="D380" s="61"/>
    </row>
    <row r="381" ht="15.75" customHeight="1">
      <c r="D381" s="61"/>
    </row>
    <row r="382" ht="15.75" customHeight="1">
      <c r="D382" s="61"/>
    </row>
    <row r="383" ht="15.75" customHeight="1">
      <c r="D383" s="61"/>
    </row>
    <row r="384" ht="15.75" customHeight="1">
      <c r="D384" s="61"/>
    </row>
    <row r="385" ht="15.75" customHeight="1">
      <c r="D385" s="61"/>
    </row>
    <row r="386" ht="15.75" customHeight="1">
      <c r="D386" s="61"/>
    </row>
    <row r="387" ht="15.75" customHeight="1">
      <c r="D387" s="61"/>
    </row>
    <row r="388" ht="15.75" customHeight="1">
      <c r="D388" s="61"/>
    </row>
    <row r="389" ht="15.75" customHeight="1">
      <c r="D389" s="61"/>
    </row>
    <row r="390" ht="15.75" customHeight="1">
      <c r="D390" s="61"/>
    </row>
    <row r="391" ht="15.75" customHeight="1">
      <c r="D391" s="61"/>
    </row>
    <row r="392" ht="15.75" customHeight="1">
      <c r="D392" s="61"/>
    </row>
    <row r="393" ht="15.75" customHeight="1">
      <c r="D393" s="61"/>
    </row>
    <row r="394" ht="15.75" customHeight="1">
      <c r="D394" s="61"/>
    </row>
    <row r="395" ht="15.75" customHeight="1">
      <c r="D395" s="61"/>
    </row>
    <row r="396" ht="15.75" customHeight="1">
      <c r="D396" s="61"/>
    </row>
    <row r="397" ht="15.75" customHeight="1">
      <c r="D397" s="61"/>
    </row>
    <row r="398" ht="15.75" customHeight="1">
      <c r="D398" s="61"/>
    </row>
    <row r="399" ht="15.75" customHeight="1">
      <c r="D399" s="61"/>
    </row>
    <row r="400" ht="15.75" customHeight="1">
      <c r="D400" s="61"/>
    </row>
    <row r="401" ht="15.75" customHeight="1">
      <c r="D401" s="61"/>
    </row>
    <row r="402" ht="15.75" customHeight="1">
      <c r="D402" s="61"/>
    </row>
    <row r="403" ht="15.75" customHeight="1">
      <c r="D403" s="61"/>
    </row>
    <row r="404" ht="15.75" customHeight="1">
      <c r="D404" s="61"/>
    </row>
    <row r="405" ht="15.75" customHeight="1">
      <c r="D405" s="61"/>
    </row>
    <row r="406" ht="15.75" customHeight="1">
      <c r="D406" s="61"/>
    </row>
    <row r="407" ht="15.75" customHeight="1">
      <c r="D407" s="61"/>
    </row>
    <row r="408" ht="15.75" customHeight="1">
      <c r="D408" s="61"/>
    </row>
    <row r="409" ht="15.75" customHeight="1">
      <c r="D409" s="61"/>
    </row>
    <row r="410" ht="15.75" customHeight="1">
      <c r="D410" s="61"/>
    </row>
    <row r="411" ht="15.75" customHeight="1">
      <c r="D411" s="61"/>
    </row>
    <row r="412" ht="15.75" customHeight="1">
      <c r="D412" s="61"/>
    </row>
    <row r="413" ht="15.75" customHeight="1">
      <c r="D413" s="61"/>
    </row>
    <row r="414" ht="15.75" customHeight="1">
      <c r="D414" s="61"/>
    </row>
    <row r="415" ht="15.75" customHeight="1">
      <c r="D415" s="61"/>
    </row>
    <row r="416" ht="15.75" customHeight="1">
      <c r="D416" s="61"/>
    </row>
    <row r="417" ht="15.75" customHeight="1">
      <c r="D417" s="61"/>
    </row>
    <row r="418" ht="15.75" customHeight="1">
      <c r="D418" s="61"/>
    </row>
    <row r="419" ht="15.75" customHeight="1">
      <c r="D419" s="61"/>
    </row>
    <row r="420" ht="15.75" customHeight="1">
      <c r="D420" s="61"/>
    </row>
    <row r="421" ht="15.75" customHeight="1">
      <c r="D421" s="61"/>
    </row>
    <row r="422" ht="15.75" customHeight="1">
      <c r="D422" s="61"/>
    </row>
    <row r="423" ht="15.75" customHeight="1">
      <c r="D423" s="61"/>
    </row>
    <row r="424" ht="15.75" customHeight="1">
      <c r="D424" s="61"/>
    </row>
    <row r="425" ht="15.75" customHeight="1">
      <c r="D425" s="61"/>
    </row>
    <row r="426" ht="15.75" customHeight="1">
      <c r="D426" s="61"/>
    </row>
    <row r="427" ht="15.75" customHeight="1">
      <c r="D427" s="61"/>
    </row>
    <row r="428" ht="15.75" customHeight="1">
      <c r="D428" s="61"/>
    </row>
    <row r="429" ht="15.75" customHeight="1">
      <c r="D429" s="61"/>
    </row>
    <row r="430" ht="15.75" customHeight="1">
      <c r="D430" s="61"/>
    </row>
    <row r="431" ht="15.75" customHeight="1">
      <c r="D431" s="61"/>
    </row>
    <row r="432" ht="15.75" customHeight="1">
      <c r="D432" s="61"/>
    </row>
    <row r="433" ht="15.75" customHeight="1">
      <c r="D433" s="61"/>
    </row>
    <row r="434" ht="15.75" customHeight="1">
      <c r="D434" s="61"/>
    </row>
    <row r="435" ht="15.75" customHeight="1">
      <c r="D435" s="61"/>
    </row>
    <row r="436" ht="15.75" customHeight="1">
      <c r="D436" s="61"/>
    </row>
    <row r="437" ht="15.75" customHeight="1">
      <c r="D437" s="61"/>
    </row>
    <row r="438" ht="15.75" customHeight="1">
      <c r="D438" s="61"/>
    </row>
    <row r="439" ht="15.75" customHeight="1">
      <c r="D439" s="61"/>
    </row>
    <row r="440" ht="15.75" customHeight="1">
      <c r="D440" s="61"/>
    </row>
    <row r="441" ht="15.75" customHeight="1">
      <c r="D441" s="61"/>
    </row>
    <row r="442" ht="15.75" customHeight="1">
      <c r="D442" s="61"/>
    </row>
    <row r="443" ht="15.75" customHeight="1">
      <c r="D443" s="61"/>
    </row>
    <row r="444" ht="15.75" customHeight="1">
      <c r="D444" s="61"/>
    </row>
    <row r="445" ht="15.75" customHeight="1">
      <c r="D445" s="61"/>
    </row>
    <row r="446" ht="15.75" customHeight="1">
      <c r="D446" s="61"/>
    </row>
    <row r="447" ht="15.75" customHeight="1">
      <c r="D447" s="61"/>
    </row>
    <row r="448" ht="15.75" customHeight="1">
      <c r="D448" s="61"/>
    </row>
    <row r="449" ht="15.75" customHeight="1">
      <c r="D449" s="61"/>
    </row>
    <row r="450" ht="15.75" customHeight="1">
      <c r="D450" s="61"/>
    </row>
    <row r="451" ht="15.75" customHeight="1">
      <c r="D451" s="61"/>
    </row>
    <row r="452" ht="15.75" customHeight="1">
      <c r="D452" s="61"/>
    </row>
    <row r="453" ht="15.75" customHeight="1">
      <c r="D453" s="61"/>
    </row>
    <row r="454" ht="15.75" customHeight="1">
      <c r="D454" s="61"/>
    </row>
    <row r="455" ht="15.75" customHeight="1">
      <c r="D455" s="61"/>
    </row>
    <row r="456" ht="15.75" customHeight="1">
      <c r="D456" s="61"/>
    </row>
    <row r="457" ht="15.75" customHeight="1">
      <c r="D457" s="61"/>
    </row>
    <row r="458" ht="15.75" customHeight="1">
      <c r="D458" s="61"/>
    </row>
    <row r="459" ht="15.75" customHeight="1">
      <c r="D459" s="61"/>
    </row>
    <row r="460" ht="15.75" customHeight="1">
      <c r="D460" s="61"/>
    </row>
    <row r="461" ht="15.75" customHeight="1">
      <c r="D461" s="61"/>
    </row>
    <row r="462" ht="15.75" customHeight="1">
      <c r="D462" s="61"/>
    </row>
    <row r="463" ht="15.75" customHeight="1">
      <c r="D463" s="61"/>
    </row>
    <row r="464" ht="15.75" customHeight="1">
      <c r="D464" s="61"/>
    </row>
    <row r="465" ht="15.75" customHeight="1">
      <c r="D465" s="61"/>
    </row>
    <row r="466" ht="15.75" customHeight="1">
      <c r="D466" s="61"/>
    </row>
    <row r="467" ht="15.75" customHeight="1">
      <c r="D467" s="61"/>
    </row>
    <row r="468" ht="15.75" customHeight="1">
      <c r="D468" s="61"/>
    </row>
    <row r="469" ht="15.75" customHeight="1">
      <c r="D469" s="61"/>
    </row>
    <row r="470" ht="15.75" customHeight="1">
      <c r="D470" s="61"/>
    </row>
    <row r="471" ht="15.75" customHeight="1">
      <c r="D471" s="61"/>
    </row>
    <row r="472" ht="15.75" customHeight="1">
      <c r="D472" s="61"/>
    </row>
    <row r="473" ht="15.75" customHeight="1">
      <c r="D473" s="61"/>
    </row>
    <row r="474" ht="15.75" customHeight="1">
      <c r="D474" s="61"/>
    </row>
    <row r="475" ht="15.75" customHeight="1">
      <c r="D475" s="61"/>
    </row>
    <row r="476" ht="15.75" customHeight="1">
      <c r="D476" s="61"/>
    </row>
    <row r="477" ht="15.75" customHeight="1">
      <c r="D477" s="61"/>
    </row>
    <row r="478" ht="15.75" customHeight="1">
      <c r="D478" s="61"/>
    </row>
    <row r="479" ht="15.75" customHeight="1">
      <c r="D479" s="61"/>
    </row>
    <row r="480" ht="15.75" customHeight="1">
      <c r="D480" s="61"/>
    </row>
    <row r="481" ht="15.75" customHeight="1">
      <c r="D481" s="61"/>
    </row>
    <row r="482" ht="15.75" customHeight="1">
      <c r="D482" s="61"/>
    </row>
    <row r="483" ht="15.75" customHeight="1">
      <c r="D483" s="61"/>
    </row>
    <row r="484" ht="15.75" customHeight="1">
      <c r="D484" s="61"/>
    </row>
    <row r="485" ht="15.75" customHeight="1">
      <c r="D485" s="61"/>
    </row>
    <row r="486" ht="15.75" customHeight="1">
      <c r="D486" s="61"/>
    </row>
    <row r="487" ht="15.75" customHeight="1">
      <c r="D487" s="61"/>
    </row>
    <row r="488" ht="15.75" customHeight="1">
      <c r="D488" s="61"/>
    </row>
    <row r="489" ht="15.75" customHeight="1">
      <c r="D489" s="61"/>
    </row>
    <row r="490" ht="15.75" customHeight="1">
      <c r="D490" s="61"/>
    </row>
    <row r="491" ht="15.75" customHeight="1">
      <c r="D491" s="61"/>
    </row>
    <row r="492" ht="15.75" customHeight="1">
      <c r="D492" s="61"/>
    </row>
    <row r="493" ht="15.75" customHeight="1">
      <c r="D493" s="61"/>
    </row>
    <row r="494" ht="15.75" customHeight="1">
      <c r="D494" s="61"/>
    </row>
    <row r="495" ht="15.75" customHeight="1">
      <c r="D495" s="61"/>
    </row>
    <row r="496" ht="15.75" customHeight="1">
      <c r="D496" s="61"/>
    </row>
    <row r="497" ht="15.75" customHeight="1">
      <c r="D497" s="61"/>
    </row>
    <row r="498" ht="15.75" customHeight="1">
      <c r="D498" s="61"/>
    </row>
    <row r="499" ht="15.75" customHeight="1">
      <c r="D499" s="61"/>
    </row>
    <row r="500" ht="15.75" customHeight="1">
      <c r="D500" s="61"/>
    </row>
    <row r="501" ht="15.75" customHeight="1">
      <c r="D501" s="61"/>
    </row>
    <row r="502" ht="15.75" customHeight="1">
      <c r="D502" s="61"/>
    </row>
    <row r="503" ht="15.75" customHeight="1">
      <c r="D503" s="61"/>
    </row>
    <row r="504" ht="15.75" customHeight="1">
      <c r="D504" s="61"/>
    </row>
    <row r="505" ht="15.75" customHeight="1">
      <c r="D505" s="61"/>
    </row>
    <row r="506" ht="15.75" customHeight="1">
      <c r="D506" s="61"/>
    </row>
    <row r="507" ht="15.75" customHeight="1">
      <c r="D507" s="61"/>
    </row>
    <row r="508" ht="15.75" customHeight="1">
      <c r="D508" s="61"/>
    </row>
    <row r="509" ht="15.75" customHeight="1">
      <c r="D509" s="61"/>
    </row>
    <row r="510" ht="15.75" customHeight="1">
      <c r="D510" s="61"/>
    </row>
    <row r="511" ht="15.75" customHeight="1">
      <c r="D511" s="61"/>
    </row>
    <row r="512" ht="15.75" customHeight="1">
      <c r="D512" s="61"/>
    </row>
    <row r="513" ht="15.75" customHeight="1">
      <c r="D513" s="61"/>
    </row>
    <row r="514" ht="15.75" customHeight="1">
      <c r="D514" s="61"/>
    </row>
    <row r="515" ht="15.75" customHeight="1">
      <c r="D515" s="61"/>
    </row>
    <row r="516" ht="15.75" customHeight="1">
      <c r="D516" s="61"/>
    </row>
    <row r="517" ht="15.75" customHeight="1">
      <c r="D517" s="61"/>
    </row>
    <row r="518" ht="15.75" customHeight="1">
      <c r="D518" s="61"/>
    </row>
    <row r="519" ht="15.75" customHeight="1">
      <c r="D519" s="61"/>
    </row>
    <row r="520" ht="15.75" customHeight="1">
      <c r="D520" s="61"/>
    </row>
    <row r="521" ht="15.75" customHeight="1">
      <c r="D521" s="61"/>
    </row>
    <row r="522" ht="15.75" customHeight="1">
      <c r="D522" s="61"/>
    </row>
    <row r="523" ht="15.75" customHeight="1">
      <c r="D523" s="61"/>
    </row>
    <row r="524" ht="15.75" customHeight="1">
      <c r="D524" s="61"/>
    </row>
    <row r="525" ht="15.75" customHeight="1">
      <c r="D525" s="61"/>
    </row>
    <row r="526" ht="15.75" customHeight="1">
      <c r="D526" s="61"/>
    </row>
    <row r="527" ht="15.75" customHeight="1">
      <c r="D527" s="61"/>
    </row>
    <row r="528" ht="15.75" customHeight="1">
      <c r="D528" s="61"/>
    </row>
    <row r="529" ht="15.75" customHeight="1">
      <c r="D529" s="61"/>
    </row>
    <row r="530" ht="15.75" customHeight="1">
      <c r="D530" s="61"/>
    </row>
    <row r="531" ht="15.75" customHeight="1">
      <c r="D531" s="61"/>
    </row>
    <row r="532" ht="15.75" customHeight="1">
      <c r="D532" s="61"/>
    </row>
    <row r="533" ht="15.75" customHeight="1">
      <c r="D533" s="61"/>
    </row>
    <row r="534" ht="15.75" customHeight="1">
      <c r="D534" s="61"/>
    </row>
    <row r="535" ht="15.75" customHeight="1">
      <c r="D535" s="61"/>
    </row>
    <row r="536" ht="15.75" customHeight="1">
      <c r="D536" s="61"/>
    </row>
    <row r="537" ht="15.75" customHeight="1">
      <c r="D537" s="61"/>
    </row>
    <row r="538" ht="15.75" customHeight="1">
      <c r="D538" s="61"/>
    </row>
    <row r="539" ht="15.75" customHeight="1">
      <c r="D539" s="61"/>
    </row>
    <row r="540" ht="15.75" customHeight="1">
      <c r="D540" s="61"/>
    </row>
    <row r="541" ht="15.75" customHeight="1">
      <c r="D541" s="61"/>
    </row>
    <row r="542" ht="15.75" customHeight="1">
      <c r="D542" s="61"/>
    </row>
    <row r="543" ht="15.75" customHeight="1">
      <c r="D543" s="61"/>
    </row>
    <row r="544" ht="15.75" customHeight="1">
      <c r="D544" s="61"/>
    </row>
    <row r="545" ht="15.75" customHeight="1">
      <c r="D545" s="61"/>
    </row>
    <row r="546" ht="15.75" customHeight="1">
      <c r="D546" s="61"/>
    </row>
    <row r="547" ht="15.75" customHeight="1">
      <c r="D547" s="61"/>
    </row>
    <row r="548" ht="15.75" customHeight="1">
      <c r="D548" s="61"/>
    </row>
    <row r="549" ht="15.75" customHeight="1">
      <c r="D549" s="61"/>
    </row>
    <row r="550" ht="15.75" customHeight="1">
      <c r="D550" s="61"/>
    </row>
    <row r="551" ht="15.75" customHeight="1">
      <c r="D551" s="61"/>
    </row>
    <row r="552" ht="15.75" customHeight="1">
      <c r="D552" s="61"/>
    </row>
    <row r="553" ht="15.75" customHeight="1">
      <c r="D553" s="61"/>
    </row>
    <row r="554" ht="15.75" customHeight="1">
      <c r="D554" s="61"/>
    </row>
    <row r="555" ht="15.75" customHeight="1">
      <c r="D555" s="61"/>
    </row>
    <row r="556" ht="15.75" customHeight="1">
      <c r="D556" s="61"/>
    </row>
    <row r="557" ht="15.75" customHeight="1">
      <c r="D557" s="61"/>
    </row>
    <row r="558" ht="15.75" customHeight="1">
      <c r="D558" s="61"/>
    </row>
    <row r="559" ht="15.75" customHeight="1">
      <c r="D559" s="61"/>
    </row>
    <row r="560" ht="15.75" customHeight="1">
      <c r="D560" s="61"/>
    </row>
    <row r="561" ht="15.75" customHeight="1">
      <c r="D561" s="61"/>
    </row>
    <row r="562" ht="15.75" customHeight="1">
      <c r="D562" s="61"/>
    </row>
    <row r="563" ht="15.75" customHeight="1">
      <c r="D563" s="61"/>
    </row>
    <row r="564" ht="15.75" customHeight="1">
      <c r="D564" s="61"/>
    </row>
    <row r="565" ht="15.75" customHeight="1">
      <c r="D565" s="61"/>
    </row>
    <row r="566" ht="15.75" customHeight="1">
      <c r="D566" s="61"/>
    </row>
    <row r="567" ht="15.75" customHeight="1">
      <c r="D567" s="61"/>
    </row>
    <row r="568" ht="15.75" customHeight="1">
      <c r="D568" s="61"/>
    </row>
    <row r="569" ht="15.75" customHeight="1">
      <c r="D569" s="61"/>
    </row>
    <row r="570" ht="15.75" customHeight="1">
      <c r="D570" s="61"/>
    </row>
    <row r="571" ht="15.75" customHeight="1">
      <c r="D571" s="61"/>
    </row>
    <row r="572" ht="15.75" customHeight="1">
      <c r="D572" s="61"/>
    </row>
    <row r="573" ht="15.75" customHeight="1">
      <c r="D573" s="61"/>
    </row>
    <row r="574" ht="15.75" customHeight="1">
      <c r="D574" s="61"/>
    </row>
    <row r="575" ht="15.75" customHeight="1">
      <c r="D575" s="61"/>
    </row>
    <row r="576" ht="15.75" customHeight="1">
      <c r="D576" s="61"/>
    </row>
    <row r="577" ht="15.75" customHeight="1">
      <c r="D577" s="61"/>
    </row>
    <row r="578" ht="15.75" customHeight="1">
      <c r="D578" s="61"/>
    </row>
    <row r="579" ht="15.75" customHeight="1">
      <c r="D579" s="61"/>
    </row>
    <row r="580" ht="15.75" customHeight="1">
      <c r="D580" s="61"/>
    </row>
    <row r="581" ht="15.75" customHeight="1">
      <c r="D581" s="61"/>
    </row>
    <row r="582" ht="15.75" customHeight="1">
      <c r="D582" s="61"/>
    </row>
    <row r="583" ht="15.75" customHeight="1">
      <c r="D583" s="61"/>
    </row>
    <row r="584" ht="15.75" customHeight="1">
      <c r="D584" s="61"/>
    </row>
    <row r="585" ht="15.75" customHeight="1">
      <c r="D585" s="61"/>
    </row>
    <row r="586" ht="15.75" customHeight="1">
      <c r="D586" s="61"/>
    </row>
    <row r="587" ht="15.75" customHeight="1">
      <c r="D587" s="61"/>
    </row>
    <row r="588" ht="15.75" customHeight="1">
      <c r="D588" s="61"/>
    </row>
    <row r="589" ht="15.75" customHeight="1">
      <c r="D589" s="61"/>
    </row>
    <row r="590" ht="15.75" customHeight="1">
      <c r="D590" s="61"/>
    </row>
    <row r="591" ht="15.75" customHeight="1">
      <c r="D591" s="61"/>
    </row>
    <row r="592" ht="15.75" customHeight="1">
      <c r="D592" s="61"/>
    </row>
    <row r="593" ht="15.75" customHeight="1">
      <c r="D593" s="61"/>
    </row>
    <row r="594" ht="15.75" customHeight="1">
      <c r="D594" s="61"/>
    </row>
    <row r="595" ht="15.75" customHeight="1">
      <c r="D595" s="61"/>
    </row>
    <row r="596" ht="15.75" customHeight="1">
      <c r="D596" s="61"/>
    </row>
    <row r="597" ht="15.75" customHeight="1">
      <c r="D597" s="61"/>
    </row>
    <row r="598" ht="15.75" customHeight="1">
      <c r="D598" s="61"/>
    </row>
    <row r="599" ht="15.75" customHeight="1">
      <c r="D599" s="61"/>
    </row>
    <row r="600" ht="15.75" customHeight="1">
      <c r="D600" s="61"/>
    </row>
    <row r="601" ht="15.75" customHeight="1">
      <c r="D601" s="61"/>
    </row>
    <row r="602" ht="15.75" customHeight="1">
      <c r="D602" s="61"/>
    </row>
    <row r="603" ht="15.75" customHeight="1">
      <c r="D603" s="61"/>
    </row>
    <row r="604" ht="15.75" customHeight="1">
      <c r="D604" s="61"/>
    </row>
    <row r="605" ht="15.75" customHeight="1">
      <c r="D605" s="61"/>
    </row>
    <row r="606" ht="15.75" customHeight="1">
      <c r="D606" s="61"/>
    </row>
    <row r="607" ht="15.75" customHeight="1">
      <c r="D607" s="61"/>
    </row>
    <row r="608" ht="15.75" customHeight="1">
      <c r="D608" s="61"/>
    </row>
    <row r="609" ht="15.75" customHeight="1">
      <c r="D609" s="61"/>
    </row>
    <row r="610" ht="15.75" customHeight="1">
      <c r="D610" s="61"/>
    </row>
    <row r="611" ht="15.75" customHeight="1">
      <c r="D611" s="61"/>
    </row>
    <row r="612" ht="15.75" customHeight="1">
      <c r="D612" s="61"/>
    </row>
    <row r="613" ht="15.75" customHeight="1">
      <c r="D613" s="61"/>
    </row>
    <row r="614" ht="15.75" customHeight="1">
      <c r="D614" s="61"/>
    </row>
    <row r="615" ht="15.75" customHeight="1">
      <c r="D615" s="61"/>
    </row>
    <row r="616" ht="15.75" customHeight="1">
      <c r="D616" s="61"/>
    </row>
    <row r="617" ht="15.75" customHeight="1">
      <c r="D617" s="61"/>
    </row>
    <row r="618" ht="15.75" customHeight="1">
      <c r="D618" s="61"/>
    </row>
    <row r="619" ht="15.75" customHeight="1">
      <c r="D619" s="61"/>
    </row>
    <row r="620" ht="15.75" customHeight="1">
      <c r="D620" s="61"/>
    </row>
    <row r="621" ht="15.75" customHeight="1">
      <c r="D621" s="61"/>
    </row>
    <row r="622" ht="15.75" customHeight="1">
      <c r="D622" s="61"/>
    </row>
    <row r="623" ht="15.75" customHeight="1">
      <c r="D623" s="61"/>
    </row>
    <row r="624" ht="15.75" customHeight="1">
      <c r="D624" s="61"/>
    </row>
    <row r="625" ht="15.75" customHeight="1">
      <c r="D625" s="61"/>
    </row>
    <row r="626" ht="15.75" customHeight="1">
      <c r="D626" s="61"/>
    </row>
    <row r="627" ht="15.75" customHeight="1">
      <c r="D627" s="61"/>
    </row>
    <row r="628" ht="15.75" customHeight="1">
      <c r="D628" s="61"/>
    </row>
    <row r="629" ht="15.75" customHeight="1">
      <c r="D629" s="61"/>
    </row>
    <row r="630" ht="15.75" customHeight="1">
      <c r="D630" s="61"/>
    </row>
    <row r="631" ht="15.75" customHeight="1">
      <c r="D631" s="61"/>
    </row>
    <row r="632" ht="15.75" customHeight="1">
      <c r="D632" s="61"/>
    </row>
    <row r="633" ht="15.75" customHeight="1">
      <c r="D633" s="61"/>
    </row>
    <row r="634" ht="15.75" customHeight="1">
      <c r="D634" s="61"/>
    </row>
    <row r="635" ht="15.75" customHeight="1">
      <c r="D635" s="61"/>
    </row>
    <row r="636" ht="15.75" customHeight="1">
      <c r="D636" s="61"/>
    </row>
    <row r="637" ht="15.75" customHeight="1">
      <c r="D637" s="61"/>
    </row>
    <row r="638" ht="15.75" customHeight="1">
      <c r="D638" s="61"/>
    </row>
    <row r="639" ht="15.75" customHeight="1">
      <c r="D639" s="61"/>
    </row>
    <row r="640" ht="15.75" customHeight="1">
      <c r="D640" s="61"/>
    </row>
    <row r="641" ht="15.75" customHeight="1">
      <c r="D641" s="61"/>
    </row>
    <row r="642" ht="15.75" customHeight="1">
      <c r="D642" s="61"/>
    </row>
    <row r="643" ht="15.75" customHeight="1">
      <c r="D643" s="61"/>
    </row>
    <row r="644" ht="15.75" customHeight="1">
      <c r="D644" s="61"/>
    </row>
    <row r="645" ht="15.75" customHeight="1">
      <c r="D645" s="61"/>
    </row>
    <row r="646" ht="15.75" customHeight="1">
      <c r="D646" s="61"/>
    </row>
    <row r="647" ht="15.75" customHeight="1">
      <c r="D647" s="61"/>
    </row>
    <row r="648" ht="15.75" customHeight="1">
      <c r="D648" s="61"/>
    </row>
    <row r="649" ht="15.75" customHeight="1">
      <c r="D649" s="61"/>
    </row>
    <row r="650" ht="15.75" customHeight="1">
      <c r="D650" s="61"/>
    </row>
    <row r="651" ht="15.75" customHeight="1">
      <c r="D651" s="61"/>
    </row>
    <row r="652" ht="15.75" customHeight="1">
      <c r="D652" s="61"/>
    </row>
    <row r="653" ht="15.75" customHeight="1">
      <c r="D653" s="61"/>
    </row>
    <row r="654" ht="15.75" customHeight="1">
      <c r="D654" s="61"/>
    </row>
    <row r="655" ht="15.75" customHeight="1">
      <c r="D655" s="61"/>
    </row>
    <row r="656" ht="15.75" customHeight="1">
      <c r="D656" s="61"/>
    </row>
    <row r="657" ht="15.75" customHeight="1">
      <c r="D657" s="61"/>
    </row>
    <row r="658" ht="15.75" customHeight="1">
      <c r="D658" s="61"/>
    </row>
    <row r="659" ht="15.75" customHeight="1">
      <c r="D659" s="61"/>
    </row>
    <row r="660" ht="15.75" customHeight="1">
      <c r="D660" s="61"/>
    </row>
    <row r="661" ht="15.75" customHeight="1">
      <c r="D661" s="61"/>
    </row>
    <row r="662" ht="15.75" customHeight="1">
      <c r="D662" s="61"/>
    </row>
    <row r="663" ht="15.75" customHeight="1">
      <c r="D663" s="61"/>
    </row>
    <row r="664" ht="15.75" customHeight="1">
      <c r="D664" s="61"/>
    </row>
    <row r="665" ht="15.75" customHeight="1">
      <c r="D665" s="61"/>
    </row>
    <row r="666" ht="15.75" customHeight="1">
      <c r="D666" s="61"/>
    </row>
    <row r="667" ht="15.75" customHeight="1">
      <c r="D667" s="61"/>
    </row>
    <row r="668" ht="15.75" customHeight="1">
      <c r="D668" s="61"/>
    </row>
    <row r="669" ht="15.75" customHeight="1">
      <c r="D669" s="61"/>
    </row>
    <row r="670" ht="15.75" customHeight="1">
      <c r="D670" s="61"/>
    </row>
    <row r="671" ht="15.75" customHeight="1">
      <c r="D671" s="61"/>
    </row>
    <row r="672" ht="15.75" customHeight="1">
      <c r="D672" s="61"/>
    </row>
    <row r="673" ht="15.75" customHeight="1">
      <c r="D673" s="61"/>
    </row>
    <row r="674" ht="15.75" customHeight="1">
      <c r="D674" s="61"/>
    </row>
    <row r="675" ht="15.75" customHeight="1">
      <c r="D675" s="61"/>
    </row>
    <row r="676" ht="15.75" customHeight="1">
      <c r="D676" s="61"/>
    </row>
    <row r="677" ht="15.75" customHeight="1">
      <c r="D677" s="61"/>
    </row>
    <row r="678" ht="15.75" customHeight="1">
      <c r="D678" s="61"/>
    </row>
    <row r="679" ht="15.75" customHeight="1">
      <c r="D679" s="61"/>
    </row>
    <row r="680" ht="15.75" customHeight="1">
      <c r="D680" s="61"/>
    </row>
    <row r="681" ht="15.75" customHeight="1">
      <c r="D681" s="61"/>
    </row>
    <row r="682" ht="15.75" customHeight="1">
      <c r="D682" s="61"/>
    </row>
    <row r="683" ht="15.75" customHeight="1">
      <c r="D683" s="61"/>
    </row>
    <row r="684" ht="15.75" customHeight="1">
      <c r="D684" s="61"/>
    </row>
    <row r="685" ht="15.75" customHeight="1">
      <c r="D685" s="61"/>
    </row>
    <row r="686" ht="15.75" customHeight="1">
      <c r="D686" s="61"/>
    </row>
    <row r="687" ht="15.75" customHeight="1">
      <c r="D687" s="61"/>
    </row>
    <row r="688" ht="15.75" customHeight="1">
      <c r="D688" s="61"/>
    </row>
    <row r="689" ht="15.75" customHeight="1">
      <c r="D689" s="61"/>
    </row>
    <row r="690" ht="15.75" customHeight="1">
      <c r="D690" s="61"/>
    </row>
    <row r="691" ht="15.75" customHeight="1">
      <c r="D691" s="61"/>
    </row>
    <row r="692" ht="15.75" customHeight="1">
      <c r="D692" s="61"/>
    </row>
    <row r="693" ht="15.75" customHeight="1">
      <c r="D693" s="61"/>
    </row>
    <row r="694" ht="15.75" customHeight="1">
      <c r="D694" s="61"/>
    </row>
    <row r="695" ht="15.75" customHeight="1">
      <c r="D695" s="61"/>
    </row>
    <row r="696" ht="15.75" customHeight="1">
      <c r="D696" s="61"/>
    </row>
    <row r="697" ht="15.75" customHeight="1">
      <c r="D697" s="61"/>
    </row>
    <row r="698" ht="15.75" customHeight="1">
      <c r="D698" s="61"/>
    </row>
    <row r="699" ht="15.75" customHeight="1">
      <c r="D699" s="61"/>
    </row>
    <row r="700" ht="15.75" customHeight="1">
      <c r="D700" s="61"/>
    </row>
    <row r="701" ht="15.75" customHeight="1">
      <c r="D701" s="61"/>
    </row>
    <row r="702" ht="15.75" customHeight="1">
      <c r="D702" s="61"/>
    </row>
    <row r="703" ht="15.75" customHeight="1">
      <c r="D703" s="61"/>
    </row>
    <row r="704" ht="15.75" customHeight="1">
      <c r="D704" s="61"/>
    </row>
    <row r="705" ht="15.75" customHeight="1">
      <c r="D705" s="61"/>
    </row>
    <row r="706" ht="15.75" customHeight="1">
      <c r="D706" s="61"/>
    </row>
    <row r="707" ht="15.75" customHeight="1">
      <c r="D707" s="61"/>
    </row>
    <row r="708" ht="15.75" customHeight="1">
      <c r="D708" s="61"/>
    </row>
    <row r="709" ht="15.75" customHeight="1">
      <c r="D709" s="61"/>
    </row>
    <row r="710" ht="15.75" customHeight="1">
      <c r="D710" s="61"/>
    </row>
    <row r="711" ht="15.75" customHeight="1">
      <c r="D711" s="61"/>
    </row>
    <row r="712" ht="15.75" customHeight="1">
      <c r="D712" s="61"/>
    </row>
    <row r="713" ht="15.75" customHeight="1">
      <c r="D713" s="61"/>
    </row>
    <row r="714" ht="15.75" customHeight="1">
      <c r="D714" s="61"/>
    </row>
    <row r="715" ht="15.75" customHeight="1">
      <c r="D715" s="61"/>
    </row>
    <row r="716" ht="15.75" customHeight="1">
      <c r="D716" s="61"/>
    </row>
    <row r="717" ht="15.75" customHeight="1">
      <c r="D717" s="61"/>
    </row>
    <row r="718" ht="15.75" customHeight="1">
      <c r="D718" s="61"/>
    </row>
    <row r="719" ht="15.75" customHeight="1">
      <c r="D719" s="61"/>
    </row>
    <row r="720" ht="15.75" customHeight="1">
      <c r="D720" s="61"/>
    </row>
    <row r="721" ht="15.75" customHeight="1">
      <c r="D721" s="61"/>
    </row>
    <row r="722" ht="15.75" customHeight="1">
      <c r="D722" s="61"/>
    </row>
    <row r="723" ht="15.75" customHeight="1">
      <c r="D723" s="61"/>
    </row>
    <row r="724" ht="15.75" customHeight="1">
      <c r="D724" s="61"/>
    </row>
    <row r="725" ht="15.75" customHeight="1">
      <c r="D725" s="61"/>
    </row>
    <row r="726" ht="15.75" customHeight="1">
      <c r="D726" s="61"/>
    </row>
    <row r="727" ht="15.75" customHeight="1">
      <c r="D727" s="61"/>
    </row>
    <row r="728" ht="15.75" customHeight="1">
      <c r="D728" s="61"/>
    </row>
    <row r="729" ht="15.75" customHeight="1">
      <c r="D729" s="61"/>
    </row>
    <row r="730" ht="15.75" customHeight="1">
      <c r="D730" s="61"/>
    </row>
    <row r="731" ht="15.75" customHeight="1">
      <c r="D731" s="61"/>
    </row>
    <row r="732" ht="15.75" customHeight="1">
      <c r="D732" s="61"/>
    </row>
    <row r="733" ht="15.75" customHeight="1">
      <c r="D733" s="61"/>
    </row>
    <row r="734" ht="15.75" customHeight="1">
      <c r="D734" s="61"/>
    </row>
    <row r="735" ht="15.75" customHeight="1">
      <c r="D735" s="61"/>
    </row>
    <row r="736" ht="15.75" customHeight="1">
      <c r="D736" s="61"/>
    </row>
    <row r="737" ht="15.75" customHeight="1">
      <c r="D737" s="61"/>
    </row>
    <row r="738" ht="15.75" customHeight="1">
      <c r="D738" s="61"/>
    </row>
    <row r="739" ht="15.75" customHeight="1">
      <c r="D739" s="61"/>
    </row>
    <row r="740" ht="15.75" customHeight="1">
      <c r="D740" s="61"/>
    </row>
    <row r="741" ht="15.75" customHeight="1">
      <c r="D741" s="61"/>
    </row>
    <row r="742" ht="15.75" customHeight="1">
      <c r="D742" s="61"/>
    </row>
    <row r="743" ht="15.75" customHeight="1">
      <c r="D743" s="61"/>
    </row>
    <row r="744" ht="15.75" customHeight="1">
      <c r="D744" s="61"/>
    </row>
    <row r="745" ht="15.75" customHeight="1">
      <c r="D745" s="61"/>
    </row>
    <row r="746" ht="15.75" customHeight="1">
      <c r="D746" s="61"/>
    </row>
    <row r="747" ht="15.75" customHeight="1">
      <c r="D747" s="61"/>
    </row>
    <row r="748" ht="15.75" customHeight="1">
      <c r="D748" s="61"/>
    </row>
    <row r="749" ht="15.75" customHeight="1">
      <c r="D749" s="61"/>
    </row>
    <row r="750" ht="15.75" customHeight="1">
      <c r="D750" s="61"/>
    </row>
    <row r="751" ht="15.75" customHeight="1">
      <c r="D751" s="61"/>
    </row>
    <row r="752" ht="15.75" customHeight="1">
      <c r="D752" s="61"/>
    </row>
    <row r="753" ht="15.75" customHeight="1">
      <c r="D753" s="61"/>
    </row>
    <row r="754" ht="15.75" customHeight="1">
      <c r="D754" s="61"/>
    </row>
    <row r="755" ht="15.75" customHeight="1">
      <c r="D755" s="61"/>
    </row>
    <row r="756" ht="15.75" customHeight="1">
      <c r="D756" s="61"/>
    </row>
    <row r="757" ht="15.75" customHeight="1">
      <c r="D757" s="61"/>
    </row>
    <row r="758" ht="15.75" customHeight="1">
      <c r="D758" s="61"/>
    </row>
    <row r="759" ht="15.75" customHeight="1">
      <c r="D759" s="61"/>
    </row>
    <row r="760" ht="15.75" customHeight="1">
      <c r="D760" s="61"/>
    </row>
    <row r="761" ht="15.75" customHeight="1">
      <c r="D761" s="61"/>
    </row>
    <row r="762" ht="15.75" customHeight="1">
      <c r="D762" s="61"/>
    </row>
    <row r="763" ht="15.75" customHeight="1">
      <c r="D763" s="61"/>
    </row>
    <row r="764" ht="15.75" customHeight="1">
      <c r="D764" s="61"/>
    </row>
    <row r="765" ht="15.75" customHeight="1">
      <c r="D765" s="61"/>
    </row>
    <row r="766" ht="15.75" customHeight="1">
      <c r="D766" s="61"/>
    </row>
    <row r="767" ht="15.75" customHeight="1">
      <c r="D767" s="61"/>
    </row>
    <row r="768" ht="15.75" customHeight="1">
      <c r="D768" s="61"/>
    </row>
    <row r="769" ht="15.75" customHeight="1">
      <c r="D769" s="61"/>
    </row>
    <row r="770" ht="15.75" customHeight="1">
      <c r="D770" s="61"/>
    </row>
    <row r="771" ht="15.75" customHeight="1">
      <c r="D771" s="61"/>
    </row>
    <row r="772" ht="15.75" customHeight="1">
      <c r="D772" s="61"/>
    </row>
    <row r="773" ht="15.75" customHeight="1">
      <c r="D773" s="61"/>
    </row>
    <row r="774" ht="15.75" customHeight="1">
      <c r="D774" s="61"/>
    </row>
    <row r="775" ht="15.75" customHeight="1">
      <c r="D775" s="61"/>
    </row>
    <row r="776" ht="15.75" customHeight="1">
      <c r="D776" s="61"/>
    </row>
    <row r="777" ht="15.75" customHeight="1">
      <c r="D777" s="61"/>
    </row>
    <row r="778" ht="15.75" customHeight="1">
      <c r="D778" s="61"/>
    </row>
    <row r="779" ht="15.75" customHeight="1">
      <c r="D779" s="61"/>
    </row>
    <row r="780" ht="15.75" customHeight="1">
      <c r="D780" s="61"/>
    </row>
    <row r="781" ht="15.75" customHeight="1">
      <c r="D781" s="61"/>
    </row>
    <row r="782" ht="15.75" customHeight="1">
      <c r="D782" s="61"/>
    </row>
    <row r="783" ht="15.75" customHeight="1">
      <c r="D783" s="61"/>
    </row>
    <row r="784" ht="15.75" customHeight="1">
      <c r="D784" s="61"/>
    </row>
    <row r="785" ht="15.75" customHeight="1">
      <c r="D785" s="61"/>
    </row>
    <row r="786" ht="15.75" customHeight="1">
      <c r="D786" s="61"/>
    </row>
    <row r="787" ht="15.75" customHeight="1">
      <c r="D787" s="61"/>
    </row>
    <row r="788" ht="15.75" customHeight="1">
      <c r="D788" s="61"/>
    </row>
    <row r="789" ht="15.75" customHeight="1">
      <c r="D789" s="61"/>
    </row>
    <row r="790" ht="15.75" customHeight="1">
      <c r="D790" s="61"/>
    </row>
    <row r="791" ht="15.75" customHeight="1">
      <c r="D791" s="61"/>
    </row>
    <row r="792" ht="15.75" customHeight="1">
      <c r="D792" s="61"/>
    </row>
    <row r="793" ht="15.75" customHeight="1">
      <c r="D793" s="61"/>
    </row>
    <row r="794" ht="15.75" customHeight="1">
      <c r="D794" s="61"/>
    </row>
    <row r="795" ht="15.75" customHeight="1">
      <c r="D795" s="61"/>
    </row>
    <row r="796" ht="15.75" customHeight="1">
      <c r="D796" s="61"/>
    </row>
    <row r="797" ht="15.75" customHeight="1">
      <c r="D797" s="61"/>
    </row>
    <row r="798" ht="15.75" customHeight="1">
      <c r="D798" s="61"/>
    </row>
    <row r="799" ht="15.75" customHeight="1">
      <c r="D799" s="61"/>
    </row>
    <row r="800" ht="15.75" customHeight="1">
      <c r="D800" s="61"/>
    </row>
    <row r="801" ht="15.75" customHeight="1">
      <c r="D801" s="61"/>
    </row>
    <row r="802" ht="15.75" customHeight="1">
      <c r="D802" s="61"/>
    </row>
    <row r="803" ht="15.75" customHeight="1">
      <c r="D803" s="61"/>
    </row>
    <row r="804" ht="15.75" customHeight="1">
      <c r="D804" s="61"/>
    </row>
    <row r="805" ht="15.75" customHeight="1">
      <c r="D805" s="61"/>
    </row>
    <row r="806" ht="15.75" customHeight="1">
      <c r="D806" s="61"/>
    </row>
    <row r="807" ht="15.75" customHeight="1">
      <c r="D807" s="61"/>
    </row>
    <row r="808" ht="15.75" customHeight="1">
      <c r="D808" s="61"/>
    </row>
    <row r="809" ht="15.75" customHeight="1">
      <c r="D809" s="61"/>
    </row>
    <row r="810" ht="15.75" customHeight="1">
      <c r="D810" s="61"/>
    </row>
    <row r="811" ht="15.75" customHeight="1">
      <c r="D811" s="61"/>
    </row>
    <row r="812" ht="15.75" customHeight="1">
      <c r="D812" s="61"/>
    </row>
    <row r="813" ht="15.75" customHeight="1">
      <c r="D813" s="61"/>
    </row>
    <row r="814" ht="15.75" customHeight="1">
      <c r="D814" s="61"/>
    </row>
    <row r="815" ht="15.75" customHeight="1">
      <c r="D815" s="61"/>
    </row>
    <row r="816" ht="15.75" customHeight="1">
      <c r="D816" s="61"/>
    </row>
    <row r="817" ht="15.75" customHeight="1">
      <c r="D817" s="61"/>
    </row>
    <row r="818" ht="15.75" customHeight="1">
      <c r="D818" s="61"/>
    </row>
    <row r="819" ht="15.75" customHeight="1">
      <c r="D819" s="61"/>
    </row>
    <row r="820" ht="15.75" customHeight="1">
      <c r="D820" s="61"/>
    </row>
    <row r="821" ht="15.75" customHeight="1">
      <c r="D821" s="61"/>
    </row>
    <row r="822" ht="15.75" customHeight="1">
      <c r="D822" s="61"/>
    </row>
    <row r="823" ht="15.75" customHeight="1">
      <c r="D823" s="61"/>
    </row>
    <row r="824" ht="15.75" customHeight="1">
      <c r="D824" s="61"/>
    </row>
    <row r="825" ht="15.75" customHeight="1">
      <c r="D825" s="61"/>
    </row>
    <row r="826" ht="15.75" customHeight="1">
      <c r="D826" s="61"/>
    </row>
    <row r="827" ht="15.75" customHeight="1">
      <c r="D827" s="61"/>
    </row>
    <row r="828" ht="15.75" customHeight="1">
      <c r="D828" s="61"/>
    </row>
    <row r="829" ht="15.75" customHeight="1">
      <c r="D829" s="61"/>
    </row>
    <row r="830" ht="15.75" customHeight="1">
      <c r="D830" s="61"/>
    </row>
    <row r="831" ht="15.75" customHeight="1">
      <c r="D831" s="61"/>
    </row>
    <row r="832" ht="15.75" customHeight="1">
      <c r="D832" s="61"/>
    </row>
    <row r="833" ht="15.75" customHeight="1">
      <c r="D833" s="61"/>
    </row>
    <row r="834" ht="15.75" customHeight="1">
      <c r="D834" s="61"/>
    </row>
    <row r="835" ht="15.75" customHeight="1">
      <c r="D835" s="61"/>
    </row>
    <row r="836" ht="15.75" customHeight="1">
      <c r="D836" s="61"/>
    </row>
    <row r="837" ht="15.75" customHeight="1">
      <c r="D837" s="61"/>
    </row>
    <row r="838" ht="15.75" customHeight="1">
      <c r="D838" s="61"/>
    </row>
    <row r="839" ht="15.75" customHeight="1">
      <c r="D839" s="61"/>
    </row>
    <row r="840" ht="15.75" customHeight="1">
      <c r="D840" s="61"/>
    </row>
    <row r="841" ht="15.75" customHeight="1">
      <c r="D841" s="61"/>
    </row>
    <row r="842" ht="15.75" customHeight="1">
      <c r="D842" s="61"/>
    </row>
    <row r="843" ht="15.75" customHeight="1">
      <c r="D843" s="61"/>
    </row>
    <row r="844" ht="15.75" customHeight="1">
      <c r="D844" s="61"/>
    </row>
    <row r="845" ht="15.75" customHeight="1">
      <c r="D845" s="61"/>
    </row>
    <row r="846" ht="15.75" customHeight="1">
      <c r="D846" s="61"/>
    </row>
    <row r="847" ht="15.75" customHeight="1">
      <c r="D847" s="61"/>
    </row>
    <row r="848" ht="15.75" customHeight="1">
      <c r="D848" s="61"/>
    </row>
    <row r="849" ht="15.75" customHeight="1">
      <c r="D849" s="61"/>
    </row>
    <row r="850" ht="15.75" customHeight="1">
      <c r="D850" s="61"/>
    </row>
    <row r="851" ht="15.75" customHeight="1">
      <c r="D851" s="61"/>
    </row>
    <row r="852" ht="15.75" customHeight="1">
      <c r="D852" s="61"/>
    </row>
    <row r="853" ht="15.75" customHeight="1">
      <c r="D853" s="61"/>
    </row>
    <row r="854" ht="15.75" customHeight="1">
      <c r="D854" s="61"/>
    </row>
    <row r="855" ht="15.75" customHeight="1">
      <c r="D855" s="61"/>
    </row>
    <row r="856" ht="15.75" customHeight="1">
      <c r="D856" s="61"/>
    </row>
    <row r="857" ht="15.75" customHeight="1">
      <c r="D857" s="61"/>
    </row>
    <row r="858" ht="15.75" customHeight="1">
      <c r="D858" s="61"/>
    </row>
    <row r="859" ht="15.75" customHeight="1">
      <c r="D859" s="61"/>
    </row>
    <row r="860" ht="15.75" customHeight="1">
      <c r="D860" s="61"/>
    </row>
    <row r="861" ht="15.75" customHeight="1">
      <c r="D861" s="61"/>
    </row>
    <row r="862" ht="15.75" customHeight="1">
      <c r="D862" s="61"/>
    </row>
    <row r="863" ht="15.75" customHeight="1">
      <c r="D863" s="61"/>
    </row>
    <row r="864" ht="15.75" customHeight="1">
      <c r="D864" s="61"/>
    </row>
    <row r="865" ht="15.75" customHeight="1">
      <c r="D865" s="61"/>
    </row>
    <row r="866" ht="15.75" customHeight="1">
      <c r="D866" s="61"/>
    </row>
    <row r="867" ht="15.75" customHeight="1">
      <c r="D867" s="61"/>
    </row>
    <row r="868" ht="15.75" customHeight="1">
      <c r="D868" s="61"/>
    </row>
    <row r="869" ht="15.75" customHeight="1">
      <c r="D869" s="61"/>
    </row>
    <row r="870" ht="15.75" customHeight="1">
      <c r="D870" s="61"/>
    </row>
    <row r="871" ht="15.75" customHeight="1">
      <c r="D871" s="61"/>
    </row>
    <row r="872" ht="15.75" customHeight="1">
      <c r="D872" s="61"/>
    </row>
    <row r="873" ht="15.75" customHeight="1">
      <c r="D873" s="61"/>
    </row>
    <row r="874" ht="15.75" customHeight="1">
      <c r="D874" s="61"/>
    </row>
    <row r="875" ht="15.75" customHeight="1">
      <c r="D875" s="61"/>
    </row>
    <row r="876" ht="15.75" customHeight="1">
      <c r="D876" s="61"/>
    </row>
    <row r="877" ht="15.75" customHeight="1">
      <c r="D877" s="61"/>
    </row>
    <row r="878" ht="15.75" customHeight="1">
      <c r="D878" s="61"/>
    </row>
    <row r="879" ht="15.75" customHeight="1">
      <c r="D879" s="61"/>
    </row>
    <row r="880" ht="15.75" customHeight="1">
      <c r="D880" s="61"/>
    </row>
    <row r="881" ht="15.75" customHeight="1">
      <c r="D881" s="61"/>
    </row>
    <row r="882" ht="15.75" customHeight="1">
      <c r="D882" s="61"/>
    </row>
    <row r="883" ht="15.75" customHeight="1">
      <c r="D883" s="61"/>
    </row>
    <row r="884" ht="15.75" customHeight="1">
      <c r="D884" s="61"/>
    </row>
    <row r="885" ht="15.75" customHeight="1">
      <c r="D885" s="61"/>
    </row>
    <row r="886" ht="15.75" customHeight="1">
      <c r="D886" s="61"/>
    </row>
    <row r="887" ht="15.75" customHeight="1">
      <c r="D887" s="61"/>
    </row>
    <row r="888" ht="15.75" customHeight="1">
      <c r="D888" s="61"/>
    </row>
    <row r="889" ht="15.75" customHeight="1">
      <c r="D889" s="61"/>
    </row>
    <row r="890" ht="15.75" customHeight="1">
      <c r="D890" s="61"/>
    </row>
    <row r="891" ht="15.75" customHeight="1">
      <c r="D891" s="61"/>
    </row>
    <row r="892" ht="15.75" customHeight="1">
      <c r="D892" s="61"/>
    </row>
    <row r="893" ht="15.75" customHeight="1">
      <c r="D893" s="61"/>
    </row>
    <row r="894" ht="15.75" customHeight="1">
      <c r="D894" s="61"/>
    </row>
    <row r="895" ht="15.75" customHeight="1">
      <c r="D895" s="61"/>
    </row>
    <row r="896" ht="15.75" customHeight="1">
      <c r="D896" s="61"/>
    </row>
    <row r="897" ht="15.75" customHeight="1">
      <c r="D897" s="61"/>
    </row>
    <row r="898" ht="15.75" customHeight="1">
      <c r="D898" s="61"/>
    </row>
    <row r="899" ht="15.75" customHeight="1">
      <c r="D899" s="61"/>
    </row>
    <row r="900" ht="15.75" customHeight="1">
      <c r="D900" s="61"/>
    </row>
    <row r="901" ht="15.75" customHeight="1">
      <c r="D901" s="61"/>
    </row>
    <row r="902" ht="15.75" customHeight="1">
      <c r="D902" s="61"/>
    </row>
    <row r="903" ht="15.75" customHeight="1">
      <c r="D903" s="61"/>
    </row>
    <row r="904" ht="15.75" customHeight="1">
      <c r="D904" s="61"/>
    </row>
    <row r="905" ht="15.75" customHeight="1">
      <c r="D905" s="61"/>
    </row>
    <row r="906" ht="15.75" customHeight="1">
      <c r="D906" s="61"/>
    </row>
    <row r="907" ht="15.75" customHeight="1">
      <c r="D907" s="61"/>
    </row>
    <row r="908" ht="15.75" customHeight="1">
      <c r="D908" s="61"/>
    </row>
    <row r="909" ht="15.75" customHeight="1">
      <c r="D909" s="61"/>
    </row>
    <row r="910" ht="15.75" customHeight="1">
      <c r="D910" s="61"/>
    </row>
    <row r="911" ht="15.75" customHeight="1">
      <c r="D911" s="61"/>
    </row>
    <row r="912" ht="15.75" customHeight="1">
      <c r="D912" s="61"/>
    </row>
    <row r="913" ht="15.75" customHeight="1">
      <c r="D913" s="61"/>
    </row>
    <row r="914" ht="15.75" customHeight="1">
      <c r="D914" s="61"/>
    </row>
    <row r="915" ht="15.75" customHeight="1">
      <c r="D915" s="61"/>
    </row>
    <row r="916" ht="15.75" customHeight="1">
      <c r="D916" s="61"/>
    </row>
    <row r="917" ht="15.75" customHeight="1">
      <c r="D917" s="61"/>
    </row>
    <row r="918" ht="15.75" customHeight="1">
      <c r="D918" s="61"/>
    </row>
    <row r="919" ht="15.75" customHeight="1">
      <c r="D919" s="61"/>
    </row>
    <row r="920" ht="15.75" customHeight="1">
      <c r="D920" s="61"/>
    </row>
    <row r="921" ht="15.75" customHeight="1">
      <c r="D921" s="61"/>
    </row>
    <row r="922" ht="15.75" customHeight="1">
      <c r="D922" s="61"/>
    </row>
    <row r="923" ht="15.75" customHeight="1">
      <c r="D923" s="61"/>
    </row>
    <row r="924" ht="15.75" customHeight="1">
      <c r="D924" s="61"/>
    </row>
    <row r="925" ht="15.75" customHeight="1">
      <c r="D925" s="61"/>
    </row>
    <row r="926" ht="15.75" customHeight="1">
      <c r="D926" s="61"/>
    </row>
    <row r="927" ht="15.75" customHeight="1">
      <c r="D927" s="61"/>
    </row>
    <row r="928" ht="15.75" customHeight="1">
      <c r="D928" s="61"/>
    </row>
    <row r="929" ht="15.75" customHeight="1">
      <c r="D929" s="61"/>
    </row>
    <row r="930" ht="15.75" customHeight="1">
      <c r="D930" s="61"/>
    </row>
    <row r="931" ht="15.75" customHeight="1">
      <c r="D931" s="61"/>
    </row>
    <row r="932" ht="15.75" customHeight="1">
      <c r="D932" s="61"/>
    </row>
    <row r="933" ht="15.75" customHeight="1">
      <c r="D933" s="61"/>
    </row>
    <row r="934" ht="15.75" customHeight="1">
      <c r="D934" s="61"/>
    </row>
    <row r="935" ht="15.75" customHeight="1">
      <c r="D935" s="61"/>
    </row>
    <row r="936" ht="15.75" customHeight="1">
      <c r="D936" s="61"/>
    </row>
    <row r="937" ht="15.75" customHeight="1">
      <c r="D937" s="61"/>
    </row>
    <row r="938" ht="15.75" customHeight="1">
      <c r="D938" s="61"/>
    </row>
    <row r="939" ht="15.75" customHeight="1">
      <c r="D939" s="61"/>
    </row>
    <row r="940" ht="15.75" customHeight="1">
      <c r="D940" s="61"/>
    </row>
    <row r="941" ht="15.75" customHeight="1">
      <c r="D941" s="61"/>
    </row>
    <row r="942" ht="15.75" customHeight="1">
      <c r="D942" s="61"/>
    </row>
    <row r="943" ht="15.75" customHeight="1">
      <c r="D943" s="61"/>
    </row>
    <row r="944" ht="15.75" customHeight="1">
      <c r="D944" s="61"/>
    </row>
    <row r="945" ht="15.75" customHeight="1">
      <c r="D945" s="61"/>
    </row>
    <row r="946" ht="15.75" customHeight="1">
      <c r="D946" s="61"/>
    </row>
    <row r="947" ht="15.75" customHeight="1">
      <c r="D947" s="61"/>
    </row>
    <row r="948" ht="15.75" customHeight="1">
      <c r="D948" s="61"/>
    </row>
    <row r="949" ht="15.75" customHeight="1">
      <c r="D949" s="61"/>
    </row>
    <row r="950" ht="15.75" customHeight="1">
      <c r="D950" s="61"/>
    </row>
    <row r="951" ht="15.75" customHeight="1">
      <c r="D951" s="61"/>
    </row>
    <row r="952" ht="15.75" customHeight="1">
      <c r="D952" s="61"/>
    </row>
    <row r="953" ht="15.75" customHeight="1">
      <c r="D953" s="61"/>
    </row>
    <row r="954" ht="15.75" customHeight="1">
      <c r="D954" s="61"/>
    </row>
    <row r="955" ht="15.75" customHeight="1">
      <c r="D955" s="61"/>
    </row>
    <row r="956" ht="15.75" customHeight="1">
      <c r="D956" s="61"/>
    </row>
    <row r="957" ht="15.75" customHeight="1">
      <c r="D957" s="61"/>
    </row>
    <row r="958" ht="15.75" customHeight="1">
      <c r="D958" s="61"/>
    </row>
    <row r="959" ht="15.75" customHeight="1">
      <c r="D959" s="61"/>
    </row>
    <row r="960" ht="15.75" customHeight="1">
      <c r="D960" s="61"/>
    </row>
    <row r="961" ht="15.75" customHeight="1">
      <c r="D961" s="61"/>
    </row>
    <row r="962" ht="15.75" customHeight="1">
      <c r="D962" s="61"/>
    </row>
    <row r="963" ht="15.75" customHeight="1">
      <c r="D963" s="61"/>
    </row>
    <row r="964" ht="15.75" customHeight="1">
      <c r="D964" s="61"/>
    </row>
    <row r="965" ht="15.75" customHeight="1">
      <c r="D965" s="61"/>
    </row>
    <row r="966" ht="15.75" customHeight="1">
      <c r="D966" s="61"/>
    </row>
    <row r="967" ht="15.75" customHeight="1">
      <c r="D967" s="61"/>
    </row>
    <row r="968" ht="15.75" customHeight="1">
      <c r="D968" s="61"/>
    </row>
    <row r="969" ht="15.75" customHeight="1">
      <c r="D969" s="61"/>
    </row>
    <row r="970" ht="15.75" customHeight="1">
      <c r="D970" s="61"/>
    </row>
    <row r="971" ht="15.75" customHeight="1">
      <c r="D971" s="61"/>
    </row>
    <row r="972" ht="15.75" customHeight="1">
      <c r="D972" s="61"/>
    </row>
    <row r="973" ht="15.75" customHeight="1">
      <c r="D973" s="61"/>
    </row>
    <row r="974" ht="15.75" customHeight="1">
      <c r="D974" s="61"/>
    </row>
    <row r="975" ht="15.75" customHeight="1">
      <c r="D975" s="61"/>
    </row>
    <row r="976" ht="15.75" customHeight="1">
      <c r="D976" s="61"/>
    </row>
    <row r="977" ht="15.75" customHeight="1">
      <c r="D977" s="61"/>
    </row>
    <row r="978" ht="15.75" customHeight="1">
      <c r="D978" s="61"/>
    </row>
    <row r="979" ht="15.75" customHeight="1">
      <c r="D979" s="61"/>
    </row>
    <row r="980" ht="15.75" customHeight="1">
      <c r="D980" s="61"/>
    </row>
    <row r="981" ht="15.75" customHeight="1">
      <c r="D981" s="61"/>
    </row>
    <row r="982" ht="15.75" customHeight="1">
      <c r="D982" s="61"/>
    </row>
    <row r="983" ht="15.75" customHeight="1">
      <c r="D983" s="61"/>
    </row>
    <row r="984" ht="15.75" customHeight="1">
      <c r="D984" s="61"/>
    </row>
    <row r="985" ht="15.75" customHeight="1">
      <c r="D985" s="61"/>
    </row>
    <row r="986" ht="15.75" customHeight="1">
      <c r="D986" s="61"/>
    </row>
    <row r="987" ht="15.75" customHeight="1">
      <c r="D987" s="61"/>
    </row>
    <row r="988" ht="15.75" customHeight="1">
      <c r="D988" s="61"/>
    </row>
    <row r="989" ht="15.75" customHeight="1">
      <c r="D989" s="61"/>
    </row>
    <row r="990" ht="15.75" customHeight="1">
      <c r="D990" s="61"/>
    </row>
    <row r="991" ht="15.75" customHeight="1">
      <c r="D991" s="61"/>
    </row>
    <row r="992" ht="15.75" customHeight="1">
      <c r="D992" s="61"/>
    </row>
    <row r="993" ht="15.75" customHeight="1">
      <c r="D993" s="61"/>
    </row>
    <row r="994" ht="15.75" customHeight="1">
      <c r="D994" s="61"/>
    </row>
    <row r="995" ht="15.75" customHeight="1">
      <c r="D995" s="61"/>
    </row>
    <row r="996" ht="15.75" customHeight="1">
      <c r="D996" s="61"/>
    </row>
    <row r="997" ht="15.75" customHeight="1">
      <c r="D997" s="61"/>
    </row>
    <row r="998" ht="15.75" customHeight="1">
      <c r="D998" s="61"/>
    </row>
    <row r="999" ht="15.75" customHeight="1">
      <c r="D999" s="61"/>
    </row>
    <row r="1000" ht="15.75" customHeight="1">
      <c r="D1000" s="61"/>
    </row>
  </sheetData>
  <mergeCells count="2">
    <mergeCell ref="E1:F1"/>
    <mergeCell ref="F10:F12"/>
  </mergeCells>
  <conditionalFormatting sqref="G21">
    <cfRule type="cellIs" dxfId="8" priority="1" operator="equal">
      <formula>"Undetectable"</formula>
    </cfRule>
  </conditionalFormatting>
  <conditionalFormatting sqref="G21">
    <cfRule type="cellIs" dxfId="22" priority="2" operator="equal">
      <formula>"Detectable"</formula>
    </cfRule>
  </conditionalFormatting>
  <conditionalFormatting sqref="G26">
    <cfRule type="cellIs" dxfId="8" priority="3" operator="equal">
      <formula>"Undetectable"</formula>
    </cfRule>
  </conditionalFormatting>
  <conditionalFormatting sqref="G26">
    <cfRule type="cellIs" dxfId="22" priority="4" operator="equal">
      <formula>"Detectable"</formula>
    </cfRule>
  </conditionalFormatting>
  <conditionalFormatting sqref="G31">
    <cfRule type="cellIs" dxfId="14" priority="5" operator="equal">
      <formula>"Re-assess"</formula>
    </cfRule>
  </conditionalFormatting>
  <conditionalFormatting sqref="G31">
    <cfRule type="cellIs" dxfId="8" priority="6" operator="equal">
      <formula>"Cured"</formula>
    </cfRule>
  </conditionalFormatting>
  <conditionalFormatting sqref="E15">
    <cfRule type="cellIs" dxfId="14" priority="7" operator="equal">
      <formula>"Negative"</formula>
    </cfRule>
  </conditionalFormatting>
  <conditionalFormatting sqref="E15">
    <cfRule type="cellIs" dxfId="18" priority="8" operator="equal">
      <formula>"Negative"</formula>
    </cfRule>
  </conditionalFormatting>
  <conditionalFormatting sqref="E15">
    <cfRule type="cellIs" dxfId="19" priority="9" operator="equal">
      <formula>"Positive"</formula>
    </cfRule>
  </conditionalFormatting>
  <conditionalFormatting sqref="E15">
    <cfRule type="cellIs" dxfId="19" priority="10" operator="equal">
      <formula>"Positive"</formula>
    </cfRule>
  </conditionalFormatting>
  <conditionalFormatting sqref="F16">
    <cfRule type="cellIs" dxfId="19" priority="11" operator="equal">
      <formula>"Positive"</formula>
    </cfRule>
  </conditionalFormatting>
  <conditionalFormatting sqref="F17:F18">
    <cfRule type="cellIs" dxfId="8" priority="12" operator="equal">
      <formula>"Negative"</formula>
    </cfRule>
  </conditionalFormatting>
  <conditionalFormatting sqref="F17:F18">
    <cfRule type="cellIs" dxfId="18" priority="13" operator="equal">
      <formula>"Negative"</formula>
    </cfRule>
  </conditionalFormatting>
  <conditionalFormatting sqref="F17:F18">
    <cfRule type="cellIs" dxfId="14" priority="14" operator="equal">
      <formula>"Positive"</formula>
    </cfRule>
  </conditionalFormatting>
  <conditionalFormatting sqref="F17:F18">
    <cfRule type="cellIs" dxfId="18" priority="15" operator="equal">
      <formula>"Positive"</formula>
    </cfRule>
  </conditionalFormatting>
  <conditionalFormatting sqref="E15:F18">
    <cfRule type="colorScale" priority="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15:F16">
    <cfRule type="cellIs" dxfId="8" priority="17" operator="equal">
      <formula>"Positive"</formula>
    </cfRule>
  </conditionalFormatting>
  <conditionalFormatting sqref="E15:F16">
    <cfRule type="cellIs" dxfId="8" priority="18" operator="equal">
      <formula>"Positive"</formula>
    </cfRule>
  </conditionalFormatting>
  <conditionalFormatting sqref="E15:F16">
    <cfRule type="cellIs" dxfId="14" priority="19" operator="equal">
      <formula>"Negative"</formula>
    </cfRule>
  </conditionalFormatting>
  <conditionalFormatting sqref="E6:E7 E19">
    <cfRule type="cellIs" dxfId="14" priority="20" operator="equal">
      <formula>"Positive"</formula>
    </cfRule>
  </conditionalFormatting>
  <conditionalFormatting sqref="E6:E7 E19">
    <cfRule type="cellIs" dxfId="8" priority="21" operator="equal">
      <formula>"Negative"</formula>
    </cfRule>
  </conditionalFormatting>
  <conditionalFormatting sqref="E20:E30">
    <cfRule type="expression" dxfId="18" priority="22">
      <formula>or(and(E20&lt;=today(), today()-E20&lt;weekday(today())), and(today()&lt;E20, E20-today()&lt;weekday(E20)))</formula>
    </cfRule>
  </conditionalFormatting>
  <conditionalFormatting sqref="E20:E34">
    <cfRule type="expression" dxfId="21" priority="23">
      <formula>and(E20&gt;today(), E20-today()&gt;=weekday(E20), E20-today()&lt;weekday(E20)+7)</formula>
    </cfRule>
  </conditionalFormatting>
  <conditionalFormatting sqref="E20:E34">
    <cfRule type="expression" dxfId="21" priority="24">
      <formula>or(and(E20&lt;=today(), today()-E20&lt;weekday(today())), and(today()&lt;E20, E20-today()&lt;weekday(E20)))</formula>
    </cfRule>
  </conditionalFormatting>
  <conditionalFormatting sqref="E20:E34">
    <cfRule type="expression" dxfId="18" priority="25">
      <formula>and(E20&lt;today(), today()-E20&gt;=weekday(today()), today()-E20&lt;weekday(today())+7)</formula>
    </cfRule>
  </conditionalFormatting>
  <conditionalFormatting sqref="E20:E34">
    <cfRule type="timePeriod" dxfId="18" priority="26" timePeriod="last7Days"/>
  </conditionalFormatting>
  <conditionalFormatting sqref="G3:I4 G6:I19">
    <cfRule type="expression" dxfId="18" priority="27">
      <formula>or(and(G3&lt;=today(), today()-G3&lt;weekday(today())), and(today()&lt;G3, G3-today()&lt;weekday(G3)))</formula>
    </cfRule>
  </conditionalFormatting>
  <conditionalFormatting sqref="G2:K2">
    <cfRule type="expression" dxfId="20" priority="28">
      <formula>and(G2&gt;today(), G2-today()&gt;=weekday(G2), G2-today()&lt;weekday(G2)+7)</formula>
    </cfRule>
  </conditionalFormatting>
  <conditionalFormatting sqref="G2:K2">
    <cfRule type="expression" dxfId="21" priority="29">
      <formula>or(and(G2&lt;=today(), today()-G2&lt;weekday(today())), and(today()&lt;G2, G2-today()&lt;weekday(G2)))</formula>
    </cfRule>
  </conditionalFormatting>
  <conditionalFormatting sqref="G2:K2">
    <cfRule type="expression" dxfId="18" priority="30">
      <formula>and(G2&lt;today(), today()-G2&gt;=weekday(today()), today()-G2&lt;weekday(today())+7)</formula>
    </cfRule>
  </conditionalFormatting>
  <conditionalFormatting sqref="G2:K2">
    <cfRule type="timePeriod" dxfId="18" priority="31" timePeriod="last7Days"/>
  </conditionalFormatting>
  <conditionalFormatting sqref="L2:M2">
    <cfRule type="timePeriod" dxfId="18" priority="32" timePeriod="today"/>
  </conditionalFormatting>
  <conditionalFormatting sqref="L2:M2">
    <cfRule type="timePeriod" dxfId="14" priority="33" timePeriod="last7Days"/>
  </conditionalFormatting>
  <conditionalFormatting sqref="G5:I5">
    <cfRule type="expression" dxfId="18" priority="34">
      <formula>or(and(G5&lt;=today(), today()-G5&lt;weekday(today())), and(today()&lt;G5, G5-today()&lt;weekday(G5)))</formula>
    </cfRule>
  </conditionalFormatting>
  <conditionalFormatting sqref="L5">
    <cfRule type="expression" dxfId="18" priority="35">
      <formula>or(and(L5&lt;=today(), today()-L5&lt;weekday(today())), and(today()&lt;L5, L5-today()&lt;weekday(L5)))</formula>
    </cfRule>
  </conditionalFormatting>
  <conditionalFormatting sqref="L6">
    <cfRule type="expression" dxfId="18" priority="36">
      <formula>or(and(L6&lt;=today(), today()-L6&lt;weekday(today())), and(today()&lt;L6, L6-today()&lt;weekday(L6)))</formula>
    </cfRule>
  </conditionalFormatting>
  <dataValidations>
    <dataValidation type="list" allowBlank="1" showInputMessage="1" showErrorMessage="1" prompt="ALERT! - Patient has HIV/HCV co-infection" sqref="E7">
      <formula1>'Color Key'!$K$19:$K$20</formula1>
    </dataValidation>
    <dataValidation type="list" allowBlank="1" showInputMessage="1" showErrorMessage="1" prompt="ALERT - Red items, monitor closely!" sqref="F17:F18">
      <formula1>'Color Key'!$C$19:$C$20</formula1>
    </dataValidation>
    <dataValidation type="list" allowBlank="1" showInputMessage="1" showErrorMessage="1" prompt="Alert! - Red items, need to give immunization!" sqref="E15 F16">
      <formula1>Shots</formula1>
    </dataValidation>
    <dataValidation type="list" allowBlank="1" showInputMessage="1" showErrorMessage="1" prompt="CAUTION - CAUTION" sqref="E6">
      <formula1>'Color Key'!$I$19:$I$20</formula1>
    </dataValidation>
    <dataValidation type="list" allowBlank="1" showInputMessage="1" showErrorMessage="1" prompt="Schedule SVR Appt and Lab - Schedule SVR Appt and Lab" sqref="G26">
      <formula1>'Color Key'!$E$19:$E$20</formula1>
    </dataValidation>
    <dataValidation type="list" allowBlank="1" showInputMessage="1" showErrorMessage="1" prompt="ALERT - Patient may need substance abuse counseling" sqref="E19">
      <formula1>'Color Key'!$M$19:$M$20</formula1>
    </dataValidation>
    <dataValidation type="list" allowBlank="1" showInputMessage="1" showErrorMessage="1" prompt="Talk about prevention - Don't forget to talk about prevention of re-infection!" sqref="G31">
      <formula1>'Color Key'!$G$19:$G$20</formula1>
    </dataValidation>
    <dataValidation type="list" allowBlank="1" showInputMessage="1" showErrorMessage="1" prompt="Order 8 week Labs - Order 8 week Labs" sqref="G21">
      <formula1>'Color Key'!$E$19:$E$20</formula1>
    </dataValidation>
  </dataValidations>
  <hyperlinks>
    <hyperlink display="Link to Ongoing Patients" location="Ongoing!A1" ref="I20"/>
  </hyperlinks>
  <printOptions/>
  <pageMargins bottom="0.75" footer="0.0" header="0.0" left="0.7" right="0.7" top="0.75"/>
  <pageSetup orientation="landscape"/>
  <drawing r:id="rId1"/>
</worksheet>
</file>